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MU02\grant\2024\"/>
    </mc:Choice>
  </mc:AlternateContent>
  <xr:revisionPtr revIDLastSave="0" documentId="13_ncr:1_{1A3253A9-39F0-4375-B5D3-A5595AAA5B04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List1" sheetId="1" r:id="rId1"/>
    <sheet name="List2" sheetId="2" r:id="rId2"/>
  </sheets>
  <definedNames>
    <definedName name="_xlnm.Print_Titles" localSheetId="0">List1!$3:$3</definedName>
  </definedNames>
  <calcPr calcId="191029"/>
</workbook>
</file>

<file path=xl/calcChain.xml><?xml version="1.0" encoding="utf-8"?>
<calcChain xmlns="http://schemas.openxmlformats.org/spreadsheetml/2006/main">
  <c r="G10" i="1" l="1"/>
  <c r="G56" i="1" l="1"/>
  <c r="P80" i="1" l="1"/>
  <c r="O80" i="1"/>
  <c r="N80" i="1"/>
  <c r="M80" i="1"/>
  <c r="L80" i="1"/>
  <c r="K80" i="1"/>
  <c r="J80" i="1"/>
  <c r="I80" i="1"/>
  <c r="H80" i="1"/>
  <c r="D80" i="1"/>
  <c r="P103" i="1"/>
  <c r="O103" i="1"/>
  <c r="N103" i="1"/>
  <c r="M103" i="1"/>
  <c r="L103" i="1"/>
  <c r="K103" i="1"/>
  <c r="J103" i="1"/>
  <c r="I103" i="1"/>
  <c r="H103" i="1"/>
  <c r="D103" i="1"/>
  <c r="D104" i="1" s="1"/>
  <c r="C80" i="1"/>
  <c r="C103" i="1"/>
  <c r="I27" i="1" l="1"/>
  <c r="H27" i="1"/>
  <c r="G23" i="1" l="1"/>
  <c r="G14" i="1"/>
  <c r="G75" i="1"/>
  <c r="G25" i="1"/>
  <c r="G22" i="1"/>
  <c r="G20" i="1"/>
  <c r="G16" i="1"/>
  <c r="G15" i="1"/>
  <c r="G26" i="1"/>
  <c r="G21" i="1"/>
  <c r="G13" i="1"/>
  <c r="G12" i="1"/>
  <c r="G30" i="1"/>
  <c r="C49" i="1"/>
  <c r="I49" i="1"/>
  <c r="D49" i="1"/>
  <c r="D50" i="1" s="1"/>
  <c r="H49" i="1"/>
  <c r="G48" i="1" l="1"/>
  <c r="G9" i="1"/>
  <c r="G63" i="1" l="1"/>
  <c r="P27" i="1"/>
  <c r="O27" i="1"/>
  <c r="N27" i="1"/>
  <c r="M27" i="1"/>
  <c r="L27" i="1"/>
  <c r="K27" i="1"/>
  <c r="J27" i="1"/>
  <c r="C27" i="1"/>
  <c r="D27" i="1" l="1"/>
  <c r="D28" i="1" s="1"/>
  <c r="J49" i="1" l="1"/>
  <c r="G62" i="1"/>
  <c r="G36" i="1"/>
  <c r="G88" i="1" l="1"/>
  <c r="G86" i="1" l="1"/>
  <c r="G59" i="1"/>
  <c r="G45" i="1"/>
  <c r="G47" i="1" l="1"/>
  <c r="G98" i="1" l="1"/>
  <c r="G71" i="1" l="1"/>
  <c r="G70" i="1"/>
  <c r="G69" i="1"/>
  <c r="G19" i="1"/>
  <c r="P49" i="1"/>
  <c r="O49" i="1"/>
  <c r="N49" i="1"/>
  <c r="M49" i="1"/>
  <c r="L49" i="1"/>
  <c r="K49" i="1"/>
  <c r="G32" i="1"/>
  <c r="G31" i="1"/>
  <c r="G65" i="1" l="1"/>
  <c r="G94" i="1" l="1"/>
  <c r="G68" i="1"/>
  <c r="G67" i="1"/>
  <c r="E80" i="1"/>
  <c r="E27" i="1"/>
  <c r="F27" i="1"/>
  <c r="G114" i="1" l="1"/>
  <c r="J114" i="1" s="1"/>
  <c r="G113" i="1"/>
  <c r="J113" i="1" s="1"/>
  <c r="G112" i="1"/>
  <c r="J112" i="1" s="1"/>
  <c r="G111" i="1"/>
  <c r="G107" i="1"/>
  <c r="J107" i="1" s="1"/>
  <c r="G106" i="1"/>
  <c r="G101" i="1"/>
  <c r="G100" i="1"/>
  <c r="G97" i="1"/>
  <c r="G96" i="1"/>
  <c r="G95" i="1"/>
  <c r="G78" i="1"/>
  <c r="G77" i="1"/>
  <c r="G76" i="1"/>
  <c r="G17" i="1"/>
  <c r="G57" i="1"/>
  <c r="K108" i="1"/>
  <c r="K115" i="1"/>
  <c r="G52" i="1"/>
  <c r="G83" i="1"/>
  <c r="G89" i="1"/>
  <c r="G55" i="1"/>
  <c r="G91" i="1"/>
  <c r="G92" i="1"/>
  <c r="G87" i="1"/>
  <c r="G85" i="1"/>
  <c r="G84" i="1"/>
  <c r="G60" i="1"/>
  <c r="G34" i="1"/>
  <c r="G33" i="1"/>
  <c r="G103" i="1" l="1"/>
  <c r="J106" i="1"/>
  <c r="J108" i="1"/>
  <c r="J111" i="1"/>
  <c r="J115" i="1"/>
  <c r="G115" i="1"/>
  <c r="K117" i="1"/>
  <c r="D115" i="1"/>
  <c r="D116" i="1" s="1"/>
  <c r="C115" i="1"/>
  <c r="G72" i="1"/>
  <c r="M115" i="1"/>
  <c r="L115" i="1"/>
  <c r="P108" i="1"/>
  <c r="O108" i="1"/>
  <c r="N108" i="1"/>
  <c r="M108" i="1"/>
  <c r="L108" i="1"/>
  <c r="F117" i="1"/>
  <c r="E117" i="1"/>
  <c r="L116" i="1"/>
  <c r="F115" i="1"/>
  <c r="E115" i="1"/>
  <c r="O109" i="1"/>
  <c r="N109" i="1"/>
  <c r="M109" i="1"/>
  <c r="L109" i="1"/>
  <c r="F109" i="1"/>
  <c r="E109" i="1"/>
  <c r="F108" i="1"/>
  <c r="E108" i="1"/>
  <c r="D108" i="1"/>
  <c r="D109" i="1" s="1"/>
  <c r="C108" i="1"/>
  <c r="G37" i="1" l="1"/>
  <c r="G38" i="1"/>
  <c r="G108" i="1"/>
  <c r="G39" i="1" l="1"/>
  <c r="G41" i="1"/>
  <c r="G40" i="1"/>
  <c r="G66" i="1"/>
  <c r="G64" i="1"/>
  <c r="G43" i="1" l="1"/>
  <c r="G42" i="1"/>
  <c r="P117" i="1"/>
  <c r="M117" i="1"/>
  <c r="N117" i="1"/>
  <c r="G11" i="1"/>
  <c r="F104" i="1"/>
  <c r="E104" i="1"/>
  <c r="F81" i="1"/>
  <c r="E81" i="1"/>
  <c r="G54" i="1"/>
  <c r="G53" i="1"/>
  <c r="G74" i="1"/>
  <c r="G73" i="1"/>
  <c r="G58" i="1"/>
  <c r="F50" i="1"/>
  <c r="E50" i="1"/>
  <c r="G18" i="1"/>
  <c r="G8" i="1"/>
  <c r="G5" i="1"/>
  <c r="G80" i="1" l="1"/>
  <c r="G27" i="1"/>
  <c r="G44" i="1"/>
  <c r="G46" i="1"/>
  <c r="C117" i="1"/>
  <c r="G49" i="1" l="1"/>
  <c r="G117" i="1" s="1"/>
  <c r="L117" i="1"/>
  <c r="J117" i="1" l="1"/>
  <c r="D81" i="1"/>
  <c r="D117" i="1" l="1"/>
  <c r="F80" i="1"/>
  <c r="O1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mmachulkova</author>
  </authors>
  <commentList>
    <comment ref="A9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mmachulkova:</t>
        </r>
        <r>
          <rPr>
            <sz val="9"/>
            <color indexed="81"/>
            <rFont val="Tahoma"/>
            <family val="2"/>
            <charset val="238"/>
          </rPr>
          <t xml:space="preserve">
žádost byla stažena před projednáváním v RM/ZM</t>
        </r>
      </text>
    </comment>
  </commentList>
</comments>
</file>

<file path=xl/sharedStrings.xml><?xml version="1.0" encoding="utf-8"?>
<sst xmlns="http://schemas.openxmlformats.org/spreadsheetml/2006/main" count="254" uniqueCount="186">
  <si>
    <t>ŽADATEL</t>
  </si>
  <si>
    <t>ŽÁDÁNO                             (v Kč)</t>
  </si>
  <si>
    <t>schváleno RM/ZM</t>
  </si>
  <si>
    <t>VRATKA</t>
  </si>
  <si>
    <t>Celk. náklady</t>
  </si>
  <si>
    <t>Rozdíl</t>
  </si>
  <si>
    <t>Rok 2018 poskytnuto</t>
  </si>
  <si>
    <t>Rok 2017 poskytnuto</t>
  </si>
  <si>
    <t>Rok 2016 poskytnuto</t>
  </si>
  <si>
    <t>Rok 2015 poskytnuto</t>
  </si>
  <si>
    <t>A. Sportovní aktivity a tělovýchova</t>
  </si>
  <si>
    <t>saldo</t>
  </si>
  <si>
    <t>SK Štětí, z.s.</t>
  </si>
  <si>
    <t>TJ KVS Štětí, z.s.</t>
  </si>
  <si>
    <t>Labe aréna, z.s.</t>
  </si>
  <si>
    <t>SH ČMS - Sbor dobrovolných hasičů Štětí</t>
  </si>
  <si>
    <t>Celoroční oddílová činnost</t>
  </si>
  <si>
    <t>Asociace TOM ČR, TOM 21202 TULÁCI</t>
  </si>
  <si>
    <t>Karatedó Steklý, z.s.</t>
  </si>
  <si>
    <t>SK Nephilim z.s.</t>
  </si>
  <si>
    <t>Turistika pro širokou veřejnost</t>
  </si>
  <si>
    <t>Klub českých turistů, odbor Štětí</t>
  </si>
  <si>
    <t>CELKEM</t>
  </si>
  <si>
    <t>ZBÝVÁ</t>
  </si>
  <si>
    <t>Celoroční činnost</t>
  </si>
  <si>
    <t>Fotoklub Štětí</t>
  </si>
  <si>
    <t>C. Sociální služby, prevence a zdraví</t>
  </si>
  <si>
    <t>Svaz tělesně postižených v ČR, z.s. místní org. Štětí</t>
  </si>
  <si>
    <t>Poradenské centrum Litoměřice</t>
  </si>
  <si>
    <t>Diecézní charita Litoměřice</t>
  </si>
  <si>
    <t>Hospic sv. Štěpána, z.s.</t>
  </si>
  <si>
    <t xml:space="preserve">Terénní program NADĚJE ve Štětí </t>
  </si>
  <si>
    <t>NADĚJE</t>
  </si>
  <si>
    <t>Dobro-volně, z.s.</t>
  </si>
  <si>
    <t xml:space="preserve">D. Volnočasové a vzdělávací aktivity dětí a mládeže </t>
  </si>
  <si>
    <t>Livoa z.s.</t>
  </si>
  <si>
    <t>Klub Šachistů Štětí,spolek</t>
  </si>
  <si>
    <t>Podpora dětí a mládeže v rybářském sportu, závodní činnost</t>
  </si>
  <si>
    <t>Spolek Chcebuz</t>
  </si>
  <si>
    <t>Počeplice sobě, z.s.</t>
  </si>
  <si>
    <t>Sociální institut vzdělávání a aktivit, z.s.</t>
  </si>
  <si>
    <t>Proměny Štětí a okolí</t>
  </si>
  <si>
    <t>Příspěvek na úhradu neinvestičních nákladů</t>
  </si>
  <si>
    <t>Linka pomoci</t>
  </si>
  <si>
    <t>Spirála, Ústecký kraj, z.s.</t>
  </si>
  <si>
    <t>Fire Rescue, z.s.</t>
  </si>
  <si>
    <t>Radost z pohybu</t>
  </si>
  <si>
    <t>Zdeněk Bradáč</t>
  </si>
  <si>
    <t>Český svaz žen, z.s. (org. Radouň)</t>
  </si>
  <si>
    <t>Sousedská zahrada u Domu s chráněnými byty ve Štětí</t>
  </si>
  <si>
    <t>Jan Saska</t>
  </si>
  <si>
    <t>Český svaz včelařů, z.s., zákl. org. Štětí</t>
  </si>
  <si>
    <t>Ozdravný pobyt pro zdrav. Post. a oslaběné děti, integrační</t>
  </si>
  <si>
    <t>Ozdravný pobyt pro zdrav. post. dospělé, bez státní dotace</t>
  </si>
  <si>
    <t>Ozdravný pobyt pro zdrav. post. dospělé a děti - integrační, bez státní dotace</t>
  </si>
  <si>
    <t>Dětský letní tábor</t>
  </si>
  <si>
    <t>Mgr. Tomáš Ryšánek</t>
  </si>
  <si>
    <t>Pionýr z.s. - Pionýrská skupina Štětí</t>
  </si>
  <si>
    <t>SH ČMS - krajské sdružení hasičů Ústeckého kraje</t>
  </si>
  <si>
    <t>SVJ pro dům č.p. 477, ulice Ostrovní ve Štětí</t>
  </si>
  <si>
    <t xml:space="preserve">E. Celostátní nebo místní osvětové kampaně  </t>
  </si>
  <si>
    <t>Mistrovství ČR v Požárním sportu dobrovolných a profesionálních hasičů</t>
  </si>
  <si>
    <t>Den hasičů 2019</t>
  </si>
  <si>
    <t xml:space="preserve">F. Zkvalitňování veřejného prostranství  </t>
  </si>
  <si>
    <t>Relaxace všedních i nevšedních dnů</t>
  </si>
  <si>
    <t>Svaz tělesně postižených v ČR, z.s. Štětí</t>
  </si>
  <si>
    <t>Svaz tělesně postižených v ČR, z.s.  Štětí</t>
  </si>
  <si>
    <t>Naše zahrádka</t>
  </si>
  <si>
    <t>SVJ Jiráskova 566 Štětí</t>
  </si>
  <si>
    <t>RELAX ZONE</t>
  </si>
  <si>
    <t>SVJ Ostrovní 473 Štětí</t>
  </si>
  <si>
    <t>Technický klub mládeže</t>
  </si>
  <si>
    <t>VOŠ obalové techniky a SŠ Štětí</t>
  </si>
  <si>
    <t>Obnova kostela sv. Petra a Pavla v Chcebuzi</t>
  </si>
  <si>
    <t>Římskokatolická farnost Chcebuz</t>
  </si>
  <si>
    <t>Pohyb je zábava - závody dračích lodí</t>
  </si>
  <si>
    <t>Jdi za svým snem</t>
  </si>
  <si>
    <t xml:space="preserve"> </t>
  </si>
  <si>
    <t>Psychiatrická nemocnice Horní Beřkovice</t>
  </si>
  <si>
    <t>STÁNÍ PRO KOLA</t>
  </si>
  <si>
    <t>SVJ Štětí, ul. Alšova, č.p. 619 - 620</t>
  </si>
  <si>
    <t>Obnova barokní sýpky u čp. 61 Brocno - IV.etapa</t>
  </si>
  <si>
    <t>Rok 2020 poskytnuto</t>
  </si>
  <si>
    <t>Rok 2019 poskynuto</t>
  </si>
  <si>
    <t>Český rybářský svaz, z.s., místní org. Štětí</t>
  </si>
  <si>
    <t>Český kynologický svaz ZKO Štětí - 068</t>
  </si>
  <si>
    <t>Terénní program Litoměřicka</t>
  </si>
  <si>
    <t>Odborné sociální poradenství (dluhová poradna) ve Štětí</t>
  </si>
  <si>
    <t>Centrum pro zdravotně postižené děti a mládež - SRDÍČKO</t>
  </si>
  <si>
    <t>Podpora sociální služby pro zdravotně handicapovaného pana Martina</t>
  </si>
  <si>
    <t>Linka bezpečí, z.s.</t>
  </si>
  <si>
    <t>Linka bezpečí pro děti a mládež z města Štětí</t>
  </si>
  <si>
    <t>Klub Plastikových Modelářů Štětí z.s.</t>
  </si>
  <si>
    <t>Junák - český skaut, středisko Štětí, z.s.</t>
  </si>
  <si>
    <t>Okresní rada Asociace školních sport. klubů Litoměřice</t>
  </si>
  <si>
    <t>TAJV, z.s. (Mgr. Jan Váňa)</t>
  </si>
  <si>
    <t>vratka nevyčerpaného grantu</t>
  </si>
  <si>
    <t xml:space="preserve"> -</t>
  </si>
  <si>
    <t xml:space="preserve"> - </t>
  </si>
  <si>
    <t>Kontaktní centrum Litoměřice</t>
  </si>
  <si>
    <t>Sociálně aktivizační služba pro rodiny s dětmi ve Štětí</t>
  </si>
  <si>
    <t>Romano jasnica, spolek</t>
  </si>
  <si>
    <t xml:space="preserve">DecorEn </t>
  </si>
  <si>
    <t>DecorEn s.r.o.</t>
  </si>
  <si>
    <t>Rozvoj bojových umění a sportů ve Štětí 2022</t>
  </si>
  <si>
    <t>Rok 2021 poskytnuto</t>
  </si>
  <si>
    <t>SH ČMS - Krajské sdružení hasičů Ústeckého kraje</t>
  </si>
  <si>
    <t xml:space="preserve">Mistrovství České republiky SH ČMS dorostu v Požárním sportu </t>
  </si>
  <si>
    <t>Kulturně společenské aktivity na Brocně</t>
  </si>
  <si>
    <t>Rozvoj hasičského sportu a zabezpečení celoročního provozu Sboru</t>
  </si>
  <si>
    <t>Oblastní spolek Českého červeného kříže Litoměřice</t>
  </si>
  <si>
    <t>Investice do sídla spolku Počeplice sobě, z.s.</t>
  </si>
  <si>
    <t>Oprava sídla spolku Počeplice sobě, z.s.</t>
  </si>
  <si>
    <t>Obnova společenského života v obci, podpora seniorů a volnočasových aktivit mládeže</t>
  </si>
  <si>
    <t>Vanesa Anna Machová</t>
  </si>
  <si>
    <t>DecorEn - Zaměstnávání osob se zdravotním handicapem</t>
  </si>
  <si>
    <t>Svaz neslyšících a nedoslýchavých osob v ČR, z.s., Krajská organizace Ústeckého kraje, p.s.</t>
  </si>
  <si>
    <t>Tlumočnické služby pro osoby sluchově postižené Ústí nad Labem</t>
  </si>
  <si>
    <t>Domov důchodců Bystřany, příspěvková organizace</t>
  </si>
  <si>
    <t>Nastavitelné lůžko</t>
  </si>
  <si>
    <t>Oslavy 150 let založení SDH Štětí</t>
  </si>
  <si>
    <t>Radouňská pouť</t>
  </si>
  <si>
    <t>CYKLISTICKÝ KLUB SLAVOJ TEREZÍN, z.s.</t>
  </si>
  <si>
    <t>Spolek Radouň</t>
  </si>
  <si>
    <t>Římskokatolická farnost Štětí nad Labem</t>
  </si>
  <si>
    <t>Podpora sociální služby pro zdravotně handicapovaného nezletilého Františka</t>
  </si>
  <si>
    <t>Odpadlík</t>
  </si>
  <si>
    <t>Přímý střet</t>
  </si>
  <si>
    <t>Rok 2022 poskytnuto</t>
  </si>
  <si>
    <t>Labe aréna Štětí 2023</t>
  </si>
  <si>
    <t>Podpora rychlostní kanoistiky ve Štětí - loď pro Klárku</t>
  </si>
  <si>
    <t>Hana Čmejlová</t>
  </si>
  <si>
    <t>Zdravá včelstva pro Štětí</t>
  </si>
  <si>
    <t>Spolek Brocno</t>
  </si>
  <si>
    <t>Rozvoj volnočasových aktivit pro děti a mládež + celoroční provoz SDH</t>
  </si>
  <si>
    <t>Klub Plastikových Modelářů</t>
  </si>
  <si>
    <t>SK Nephilim, z.s.</t>
  </si>
  <si>
    <t>Intervenční centrum, Ústecký kraj</t>
  </si>
  <si>
    <t>Rozvoj dobrovolnictví a komunitního centra Dobromysl</t>
  </si>
  <si>
    <t xml:space="preserve">Pořádání kulturních a společenských akcí </t>
  </si>
  <si>
    <t>Hřensko - obnova zničeného vybavení</t>
  </si>
  <si>
    <t>Brocenská pouť - 666 let Brocna</t>
  </si>
  <si>
    <t>SK Parta Litoměřicko z.s.</t>
  </si>
  <si>
    <t>Mistrovství ČR v cyklistice a veslování na trenažéru</t>
  </si>
  <si>
    <t>PROJEKT realizovaný v roce 2024</t>
  </si>
  <si>
    <t>Zajištění sportovní činnosti SK Štětí,z.s. na rok 2024</t>
  </si>
  <si>
    <t>Rok 2023 poskytnuto</t>
  </si>
  <si>
    <t>Sport 2024 - TJ KVS Štětí, z.s.</t>
  </si>
  <si>
    <t>KOMPLEXNÍ PŘÍPRAVA NA LETNÍ SEZONU 2024</t>
  </si>
  <si>
    <t>Twirling 2024</t>
  </si>
  <si>
    <t>Sportovní den mládeže ve Štětí - postupové kolo 2024</t>
  </si>
  <si>
    <t>Schválený rozpočet - oblast A = 6  500 000 Kč</t>
  </si>
  <si>
    <t>Ivo Jončev</t>
  </si>
  <si>
    <t>D.F. Group</t>
  </si>
  <si>
    <t>Schválený rozpočet - oblast B = 500 000 Kč</t>
  </si>
  <si>
    <t>B. Kulturně-společenské aktivity, podpora místních tradic a památek</t>
  </si>
  <si>
    <t>Volnočasové a sportovní aktivity dětí mládeže  a občanů obce Chcebuz konaných spolkem Chcebuz</t>
  </si>
  <si>
    <t>Informační centrum pro zdravotně postižené, seniory i veřejnost s půjčovnou kompenzačních pomůcek, rekond. pobyty, výlety, sportovní hry, zdr. cvičení</t>
  </si>
  <si>
    <t>TRIANGL - krizová pomoc pro děti a nedospělé</t>
  </si>
  <si>
    <t>První pomoc živě 2024</t>
  </si>
  <si>
    <t>Celoroční činnost skautského střediska Štětí 2024</t>
  </si>
  <si>
    <t>Schválený rozpočet - oblast C = 800 000 Kč</t>
  </si>
  <si>
    <t>Charitní šatník</t>
  </si>
  <si>
    <t>výzva k vrácení části dotace</t>
  </si>
  <si>
    <t>CELKEM  GPMŠ 2024 = 9 000 000 Kč</t>
  </si>
  <si>
    <t>Pozor na paty</t>
  </si>
  <si>
    <t>Hospicová péče pro občany Štětí v roce 2024</t>
  </si>
  <si>
    <t>Zhotovení EZS systému kostela sv. Šimona a Judy ve Štětí</t>
  </si>
  <si>
    <t>Krizová pomoc pro muže</t>
  </si>
  <si>
    <t>Fokus Labe, z.ú.</t>
  </si>
  <si>
    <t>Tým duševního zdraví Litoměřice</t>
  </si>
  <si>
    <t>Lesní školka Hájenka, z.s.</t>
  </si>
  <si>
    <t>Lesní klub pro děti od tří let do nastoupení školní docházky</t>
  </si>
  <si>
    <t>EXPEDICE AFRIKA</t>
  </si>
  <si>
    <t>Závod míru juniorů 2024</t>
  </si>
  <si>
    <t>Beřkovický podzim 2024</t>
  </si>
  <si>
    <t>Letní tábor "Kámen mudrců"</t>
  </si>
  <si>
    <t>Letní tábor v Kralovicích 2024</t>
  </si>
  <si>
    <t>Schválený rozpočet - oblast D = 1 140 000 Kč</t>
  </si>
  <si>
    <t>Schválený rozpočet - oblast E = 30 000 Kč</t>
  </si>
  <si>
    <t>Schválený rozpočet - oblast F = 30 000 Kč</t>
  </si>
  <si>
    <t>TJ KVS Štětí - 2024 - ČP závodů pramic P5</t>
  </si>
  <si>
    <t>WBTF European cup 2024</t>
  </si>
  <si>
    <t>Cvičení a relaxace pro zdravotně postižené a seniory (veřejnost)</t>
  </si>
  <si>
    <t>Letní tábor Lovci pokladů</t>
  </si>
  <si>
    <r>
      <t>Přehled žádostí o dotace v roce 2024</t>
    </r>
    <r>
      <rPr>
        <b/>
        <sz val="18"/>
        <rFont val="Arial"/>
        <family val="2"/>
        <charset val="238"/>
      </rPr>
      <t xml:space="preserve">                                                                     CELÝ ROK 2024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</si>
</sst>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u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theme="3" tint="0.39997558519241921"/>
      <name val="Arial"/>
      <family val="2"/>
      <charset val="238"/>
    </font>
    <font>
      <sz val="10"/>
      <color theme="8"/>
      <name val="Arial"/>
      <family val="2"/>
      <charset val="238"/>
    </font>
    <font>
      <sz val="11"/>
      <color theme="8"/>
      <name val="Calibri"/>
      <family val="2"/>
      <charset val="238"/>
      <scheme val="minor"/>
    </font>
    <font>
      <b/>
      <sz val="10"/>
      <color theme="8"/>
      <name val="Arial"/>
      <family val="2"/>
      <charset val="238"/>
    </font>
    <font>
      <b/>
      <i/>
      <sz val="10"/>
      <color theme="8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10"/>
      <color theme="3" tint="0.3999755851924192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/>
      <diagonal/>
    </border>
    <border>
      <left style="thin">
        <color indexed="64"/>
      </left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6">
    <xf numFmtId="0" fontId="0" fillId="0" borderId="0" xfId="0"/>
    <xf numFmtId="0" fontId="1" fillId="0" borderId="0" xfId="0" applyFont="1" applyAlignment="1">
      <alignment horizontal="left"/>
    </xf>
    <xf numFmtId="3" fontId="0" fillId="0" borderId="0" xfId="0" applyNumberFormat="1"/>
    <xf numFmtId="3" fontId="5" fillId="0" borderId="1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horizontal="right" vertical="center" wrapText="1"/>
    </xf>
    <xf numFmtId="3" fontId="6" fillId="2" borderId="4" xfId="0" applyNumberFormat="1" applyFont="1" applyFill="1" applyBorder="1" applyAlignment="1">
      <alignment vertical="center"/>
    </xf>
    <xf numFmtId="3" fontId="6" fillId="2" borderId="5" xfId="0" applyNumberFormat="1" applyFont="1" applyFill="1" applyBorder="1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left"/>
    </xf>
    <xf numFmtId="3" fontId="6" fillId="2" borderId="14" xfId="0" applyNumberFormat="1" applyFont="1" applyFill="1" applyBorder="1" applyAlignment="1">
      <alignment horizontal="right" vertical="center" wrapText="1"/>
    </xf>
    <xf numFmtId="3" fontId="6" fillId="2" borderId="15" xfId="0" applyNumberFormat="1" applyFont="1" applyFill="1" applyBorder="1" applyAlignment="1">
      <alignment vertical="center"/>
    </xf>
    <xf numFmtId="3" fontId="6" fillId="2" borderId="16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3" fontId="10" fillId="0" borderId="1" xfId="0" applyNumberFormat="1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right" vertical="center"/>
    </xf>
    <xf numFmtId="3" fontId="10" fillId="0" borderId="13" xfId="0" applyNumberFormat="1" applyFont="1" applyFill="1" applyBorder="1" applyAlignment="1">
      <alignment horizontal="right" vertical="center"/>
    </xf>
    <xf numFmtId="3" fontId="13" fillId="0" borderId="1" xfId="0" applyNumberFormat="1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right" vertical="center"/>
    </xf>
    <xf numFmtId="3" fontId="5" fillId="4" borderId="26" xfId="0" applyNumberFormat="1" applyFont="1" applyFill="1" applyBorder="1" applyAlignment="1">
      <alignment horizontal="right" vertical="center"/>
    </xf>
    <xf numFmtId="0" fontId="0" fillId="0" borderId="0" xfId="0" applyFont="1" applyBorder="1"/>
    <xf numFmtId="3" fontId="5" fillId="0" borderId="1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 applyProtection="1">
      <alignment vertical="center" wrapText="1"/>
      <protection locked="0"/>
    </xf>
    <xf numFmtId="0" fontId="5" fillId="4" borderId="26" xfId="0" applyFont="1" applyFill="1" applyBorder="1" applyAlignment="1">
      <alignment horizontal="right" vertical="center" wrapText="1"/>
    </xf>
    <xf numFmtId="3" fontId="10" fillId="0" borderId="3" xfId="0" applyNumberFormat="1" applyFont="1" applyFill="1" applyBorder="1" applyAlignment="1" applyProtection="1">
      <alignment vertical="center" wrapText="1"/>
      <protection locked="0"/>
    </xf>
    <xf numFmtId="3" fontId="5" fillId="4" borderId="26" xfId="0" applyNumberFormat="1" applyFont="1" applyFill="1" applyBorder="1" applyAlignment="1">
      <alignment horizontal="right" vertical="center" wrapText="1"/>
    </xf>
    <xf numFmtId="0" fontId="2" fillId="3" borderId="31" xfId="0" applyFont="1" applyFill="1" applyBorder="1" applyAlignment="1">
      <alignment vertical="center"/>
    </xf>
    <xf numFmtId="3" fontId="4" fillId="3" borderId="32" xfId="0" applyNumberFormat="1" applyFont="1" applyFill="1" applyBorder="1" applyAlignment="1">
      <alignment vertical="center"/>
    </xf>
    <xf numFmtId="3" fontId="5" fillId="3" borderId="32" xfId="0" applyNumberFormat="1" applyFont="1" applyFill="1" applyBorder="1" applyAlignment="1">
      <alignment vertical="center"/>
    </xf>
    <xf numFmtId="0" fontId="5" fillId="4" borderId="34" xfId="0" applyFont="1" applyFill="1" applyBorder="1" applyAlignment="1">
      <alignment horizontal="right" vertical="center" wrapText="1"/>
    </xf>
    <xf numFmtId="3" fontId="5" fillId="4" borderId="35" xfId="0" applyNumberFormat="1" applyFont="1" applyFill="1" applyBorder="1" applyAlignment="1">
      <alignment horizontal="right" vertical="center" wrapText="1"/>
    </xf>
    <xf numFmtId="0" fontId="10" fillId="0" borderId="13" xfId="0" applyFont="1" applyFill="1" applyBorder="1" applyAlignment="1" applyProtection="1">
      <alignment vertical="center" wrapText="1"/>
      <protection locked="0"/>
    </xf>
    <xf numFmtId="0" fontId="10" fillId="0" borderId="33" xfId="0" applyFont="1" applyFill="1" applyBorder="1" applyAlignment="1" applyProtection="1">
      <alignment vertical="center" wrapText="1"/>
      <protection locked="0"/>
    </xf>
    <xf numFmtId="3" fontId="10" fillId="0" borderId="8" xfId="0" applyNumberFormat="1" applyFont="1" applyFill="1" applyBorder="1" applyAlignment="1" applyProtection="1">
      <alignment vertical="center" wrapText="1"/>
      <protection locked="0"/>
    </xf>
    <xf numFmtId="0" fontId="10" fillId="0" borderId="13" xfId="0" applyFont="1" applyFill="1" applyBorder="1" applyAlignment="1">
      <alignment vertical="center" wrapText="1"/>
    </xf>
    <xf numFmtId="3" fontId="6" fillId="2" borderId="36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vertical="center"/>
    </xf>
    <xf numFmtId="3" fontId="10" fillId="0" borderId="33" xfId="0" applyNumberFormat="1" applyFont="1" applyFill="1" applyBorder="1" applyAlignment="1" applyProtection="1">
      <alignment vertical="center" wrapText="1"/>
      <protection locked="0"/>
    </xf>
    <xf numFmtId="0" fontId="7" fillId="0" borderId="19" xfId="0" applyFont="1" applyFill="1" applyBorder="1" applyAlignment="1">
      <alignment horizontal="left" vertical="center"/>
    </xf>
    <xf numFmtId="3" fontId="3" fillId="0" borderId="29" xfId="0" applyNumberFormat="1" applyFont="1" applyFill="1" applyBorder="1" applyAlignment="1">
      <alignment horizontal="center" vertical="center"/>
    </xf>
    <xf numFmtId="3" fontId="3" fillId="0" borderId="29" xfId="0" applyNumberFormat="1" applyFont="1" applyFill="1" applyBorder="1" applyAlignment="1">
      <alignment horizontal="center" vertical="center" wrapText="1"/>
    </xf>
    <xf numFmtId="3" fontId="3" fillId="0" borderId="30" xfId="0" applyNumberFormat="1" applyFont="1" applyFill="1" applyBorder="1" applyAlignment="1">
      <alignment horizontal="center" vertical="center" wrapText="1"/>
    </xf>
    <xf numFmtId="3" fontId="14" fillId="0" borderId="41" xfId="0" applyNumberFormat="1" applyFont="1" applyFill="1" applyBorder="1" applyAlignment="1">
      <alignment horizontal="center" vertical="center" wrapText="1"/>
    </xf>
    <xf numFmtId="3" fontId="4" fillId="3" borderId="0" xfId="0" applyNumberFormat="1" applyFont="1" applyFill="1" applyBorder="1" applyAlignment="1">
      <alignment vertical="center"/>
    </xf>
    <xf numFmtId="3" fontId="4" fillId="3" borderId="12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3" fontId="6" fillId="2" borderId="46" xfId="0" applyNumberFormat="1" applyFont="1" applyFill="1" applyBorder="1" applyAlignment="1">
      <alignment horizontal="right" vertical="center"/>
    </xf>
    <xf numFmtId="3" fontId="6" fillId="2" borderId="27" xfId="0" applyNumberFormat="1" applyFont="1" applyFill="1" applyBorder="1" applyAlignment="1">
      <alignment vertical="center"/>
    </xf>
    <xf numFmtId="3" fontId="6" fillId="2" borderId="28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vertical="center"/>
    </xf>
    <xf numFmtId="3" fontId="5" fillId="0" borderId="17" xfId="0" applyNumberFormat="1" applyFont="1" applyFill="1" applyBorder="1" applyAlignment="1">
      <alignment vertical="center"/>
    </xf>
    <xf numFmtId="0" fontId="2" fillId="3" borderId="47" xfId="0" applyFont="1" applyFill="1" applyBorder="1" applyAlignment="1">
      <alignment vertical="center"/>
    </xf>
    <xf numFmtId="3" fontId="4" fillId="3" borderId="48" xfId="0" applyNumberFormat="1" applyFont="1" applyFill="1" applyBorder="1" applyAlignment="1">
      <alignment vertical="center"/>
    </xf>
    <xf numFmtId="3" fontId="5" fillId="3" borderId="48" xfId="0" applyNumberFormat="1" applyFont="1" applyFill="1" applyBorder="1" applyAlignment="1">
      <alignment vertical="center"/>
    </xf>
    <xf numFmtId="3" fontId="4" fillId="3" borderId="49" xfId="0" applyNumberFormat="1" applyFont="1" applyFill="1" applyBorder="1" applyAlignment="1">
      <alignment vertical="center"/>
    </xf>
    <xf numFmtId="3" fontId="6" fillId="2" borderId="51" xfId="0" applyNumberFormat="1" applyFont="1" applyFill="1" applyBorder="1" applyAlignment="1">
      <alignment horizontal="right" vertical="center" wrapText="1"/>
    </xf>
    <xf numFmtId="3" fontId="6" fillId="2" borderId="52" xfId="0" applyNumberFormat="1" applyFont="1" applyFill="1" applyBorder="1" applyAlignment="1">
      <alignment horizontal="right" vertical="center"/>
    </xf>
    <xf numFmtId="3" fontId="6" fillId="2" borderId="22" xfId="0" applyNumberFormat="1" applyFont="1" applyFill="1" applyBorder="1" applyAlignment="1">
      <alignment vertical="center"/>
    </xf>
    <xf numFmtId="3" fontId="6" fillId="2" borderId="20" xfId="0" applyNumberFormat="1" applyFont="1" applyFill="1" applyBorder="1" applyAlignment="1">
      <alignment vertical="center"/>
    </xf>
    <xf numFmtId="3" fontId="6" fillId="2" borderId="54" xfId="0" applyNumberFormat="1" applyFont="1" applyFill="1" applyBorder="1" applyAlignment="1">
      <alignment horizontal="right" vertical="center"/>
    </xf>
    <xf numFmtId="3" fontId="6" fillId="2" borderId="44" xfId="0" applyNumberFormat="1" applyFont="1" applyFill="1" applyBorder="1" applyAlignment="1">
      <alignment vertical="center"/>
    </xf>
    <xf numFmtId="3" fontId="4" fillId="3" borderId="55" xfId="0" applyNumberFormat="1" applyFont="1" applyFill="1" applyBorder="1" applyAlignment="1">
      <alignment vertical="center"/>
    </xf>
    <xf numFmtId="3" fontId="5" fillId="4" borderId="26" xfId="0" applyNumberFormat="1" applyFont="1" applyFill="1" applyBorder="1" applyAlignment="1">
      <alignment vertical="center"/>
    </xf>
    <xf numFmtId="3" fontId="4" fillId="3" borderId="59" xfId="0" applyNumberFormat="1" applyFont="1" applyFill="1" applyBorder="1" applyAlignment="1">
      <alignment vertical="center"/>
    </xf>
    <xf numFmtId="3" fontId="5" fillId="0" borderId="61" xfId="0" applyNumberFormat="1" applyFont="1" applyFill="1" applyBorder="1" applyAlignment="1">
      <alignment vertical="center"/>
    </xf>
    <xf numFmtId="3" fontId="5" fillId="0" borderId="62" xfId="0" applyNumberFormat="1" applyFont="1" applyFill="1" applyBorder="1" applyAlignment="1">
      <alignment vertical="center"/>
    </xf>
    <xf numFmtId="3" fontId="5" fillId="4" borderId="26" xfId="0" applyNumberFormat="1" applyFont="1" applyFill="1" applyBorder="1" applyAlignment="1">
      <alignment horizontal="center" vertical="center" wrapText="1"/>
    </xf>
    <xf numFmtId="3" fontId="5" fillId="4" borderId="26" xfId="0" applyNumberFormat="1" applyFont="1" applyFill="1" applyBorder="1" applyAlignment="1">
      <alignment horizontal="center" vertical="center"/>
    </xf>
    <xf numFmtId="3" fontId="4" fillId="3" borderId="64" xfId="0" applyNumberFormat="1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right" vertical="center"/>
    </xf>
    <xf numFmtId="3" fontId="5" fillId="4" borderId="22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right" vertical="center"/>
    </xf>
    <xf numFmtId="3" fontId="5" fillId="4" borderId="35" xfId="0" applyNumberFormat="1" applyFont="1" applyFill="1" applyBorder="1" applyAlignment="1">
      <alignment horizontal="right" vertical="center"/>
    </xf>
    <xf numFmtId="3" fontId="5" fillId="4" borderId="20" xfId="0" applyNumberFormat="1" applyFont="1" applyFill="1" applyBorder="1" applyAlignment="1">
      <alignment horizontal="center" vertical="center"/>
    </xf>
    <xf numFmtId="3" fontId="5" fillId="4" borderId="21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vertical="center"/>
    </xf>
    <xf numFmtId="3" fontId="5" fillId="4" borderId="35" xfId="0" applyNumberFormat="1" applyFont="1" applyFill="1" applyBorder="1" applyAlignment="1">
      <alignment vertical="center"/>
    </xf>
    <xf numFmtId="3" fontId="6" fillId="2" borderId="27" xfId="0" applyNumberFormat="1" applyFont="1" applyFill="1" applyBorder="1" applyAlignment="1">
      <alignment horizontal="right" vertical="center"/>
    </xf>
    <xf numFmtId="3" fontId="6" fillId="2" borderId="25" xfId="0" applyNumberFormat="1" applyFont="1" applyFill="1" applyBorder="1" applyAlignment="1">
      <alignment vertical="center"/>
    </xf>
    <xf numFmtId="3" fontId="6" fillId="2" borderId="39" xfId="0" applyNumberFormat="1" applyFont="1" applyFill="1" applyBorder="1" applyAlignment="1">
      <alignment horizontal="right" vertical="center"/>
    </xf>
    <xf numFmtId="0" fontId="2" fillId="3" borderId="66" xfId="0" applyFont="1" applyFill="1" applyBorder="1" applyAlignment="1">
      <alignment vertical="center"/>
    </xf>
    <xf numFmtId="3" fontId="4" fillId="3" borderId="67" xfId="0" applyNumberFormat="1" applyFont="1" applyFill="1" applyBorder="1" applyAlignment="1">
      <alignment vertical="center"/>
    </xf>
    <xf numFmtId="3" fontId="4" fillId="3" borderId="68" xfId="0" applyNumberFormat="1" applyFont="1" applyFill="1" applyBorder="1" applyAlignment="1">
      <alignment vertical="center"/>
    </xf>
    <xf numFmtId="3" fontId="5" fillId="3" borderId="68" xfId="0" applyNumberFormat="1" applyFont="1" applyFill="1" applyBorder="1" applyAlignment="1">
      <alignment vertical="center"/>
    </xf>
    <xf numFmtId="3" fontId="4" fillId="3" borderId="69" xfId="0" applyNumberFormat="1" applyFont="1" applyFill="1" applyBorder="1" applyAlignment="1">
      <alignment vertical="center"/>
    </xf>
    <xf numFmtId="3" fontId="4" fillId="3" borderId="70" xfId="0" applyNumberFormat="1" applyFont="1" applyFill="1" applyBorder="1" applyAlignment="1">
      <alignment vertical="center"/>
    </xf>
    <xf numFmtId="3" fontId="10" fillId="0" borderId="61" xfId="0" applyNumberFormat="1" applyFont="1" applyFill="1" applyBorder="1" applyAlignment="1">
      <alignment vertical="center"/>
    </xf>
    <xf numFmtId="3" fontId="10" fillId="0" borderId="62" xfId="0" applyNumberFormat="1" applyFont="1" applyFill="1" applyBorder="1" applyAlignment="1">
      <alignment horizontal="right" vertical="center"/>
    </xf>
    <xf numFmtId="3" fontId="10" fillId="0" borderId="61" xfId="0" applyNumberFormat="1" applyFont="1" applyFill="1" applyBorder="1" applyAlignment="1">
      <alignment vertical="center" wrapText="1"/>
    </xf>
    <xf numFmtId="3" fontId="10" fillId="0" borderId="60" xfId="0" applyNumberFormat="1" applyFont="1" applyFill="1" applyBorder="1" applyAlignment="1">
      <alignment horizontal="right" vertical="center"/>
    </xf>
    <xf numFmtId="0" fontId="11" fillId="0" borderId="62" xfId="0" applyFont="1" applyFill="1" applyBorder="1"/>
    <xf numFmtId="0" fontId="11" fillId="0" borderId="2" xfId="0" applyFont="1" applyFill="1" applyBorder="1"/>
    <xf numFmtId="3" fontId="13" fillId="0" borderId="61" xfId="0" applyNumberFormat="1" applyFont="1" applyFill="1" applyBorder="1" applyAlignment="1">
      <alignment vertical="center"/>
    </xf>
    <xf numFmtId="3" fontId="6" fillId="2" borderId="25" xfId="0" applyNumberFormat="1" applyFont="1" applyFill="1" applyBorder="1" applyAlignment="1">
      <alignment horizontal="right" vertical="center" wrapText="1"/>
    </xf>
    <xf numFmtId="3" fontId="6" fillId="2" borderId="39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3" fontId="6" fillId="2" borderId="38" xfId="0" applyNumberFormat="1" applyFont="1" applyFill="1" applyBorder="1" applyAlignment="1">
      <alignment horizontal="right" vertical="center" wrapText="1"/>
    </xf>
    <xf numFmtId="0" fontId="0" fillId="3" borderId="59" xfId="0" applyFill="1" applyBorder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71" xfId="0" applyNumberFormat="1" applyFont="1" applyFill="1" applyBorder="1" applyAlignment="1">
      <alignment vertical="center"/>
    </xf>
    <xf numFmtId="3" fontId="5" fillId="4" borderId="26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3" fontId="5" fillId="0" borderId="75" xfId="0" applyNumberFormat="1" applyFont="1" applyFill="1" applyBorder="1" applyAlignment="1">
      <alignment horizontal="right" vertical="center"/>
    </xf>
    <xf numFmtId="3" fontId="14" fillId="0" borderId="73" xfId="0" applyNumberFormat="1" applyFont="1" applyFill="1" applyBorder="1" applyAlignment="1">
      <alignment horizontal="center" vertical="center" wrapText="1"/>
    </xf>
    <xf numFmtId="3" fontId="5" fillId="4" borderId="35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3" fontId="5" fillId="4" borderId="35" xfId="0" applyNumberFormat="1" applyFont="1" applyFill="1" applyBorder="1" applyAlignment="1">
      <alignment horizontal="center" vertical="center"/>
    </xf>
    <xf numFmtId="3" fontId="6" fillId="2" borderId="81" xfId="0" applyNumberFormat="1" applyFont="1" applyFill="1" applyBorder="1" applyAlignment="1">
      <alignment horizontal="right" vertical="center"/>
    </xf>
    <xf numFmtId="3" fontId="5" fillId="4" borderId="74" xfId="0" applyNumberFormat="1" applyFont="1" applyFill="1" applyBorder="1" applyAlignment="1">
      <alignment horizontal="right" vertical="center" wrapText="1"/>
    </xf>
    <xf numFmtId="3" fontId="5" fillId="0" borderId="83" xfId="0" applyNumberFormat="1" applyFont="1" applyFill="1" applyBorder="1" applyAlignment="1">
      <alignment horizontal="right" vertical="center"/>
    </xf>
    <xf numFmtId="3" fontId="10" fillId="0" borderId="83" xfId="0" applyNumberFormat="1" applyFont="1" applyFill="1" applyBorder="1" applyAlignment="1">
      <alignment horizontal="right" vertical="center"/>
    </xf>
    <xf numFmtId="3" fontId="10" fillId="0" borderId="84" xfId="0" applyNumberFormat="1" applyFont="1" applyFill="1" applyBorder="1" applyAlignment="1" applyProtection="1">
      <alignment vertical="center" wrapText="1"/>
      <protection locked="0"/>
    </xf>
    <xf numFmtId="3" fontId="5" fillId="4" borderId="34" xfId="0" applyNumberFormat="1" applyFont="1" applyFill="1" applyBorder="1" applyAlignment="1">
      <alignment horizontal="center" vertical="center" wrapText="1"/>
    </xf>
    <xf numFmtId="3" fontId="5" fillId="0" borderId="87" xfId="0" applyNumberFormat="1" applyFont="1" applyFill="1" applyBorder="1" applyAlignment="1">
      <alignment vertical="center"/>
    </xf>
    <xf numFmtId="3" fontId="10" fillId="0" borderId="83" xfId="0" applyNumberFormat="1" applyFont="1" applyFill="1" applyBorder="1" applyAlignment="1">
      <alignment vertical="center"/>
    </xf>
    <xf numFmtId="3" fontId="5" fillId="4" borderId="79" xfId="0" applyNumberFormat="1" applyFont="1" applyFill="1" applyBorder="1" applyAlignment="1">
      <alignment horizontal="right" vertical="center"/>
    </xf>
    <xf numFmtId="3" fontId="5" fillId="0" borderId="60" xfId="0" applyNumberFormat="1" applyFont="1" applyFill="1" applyBorder="1" applyAlignment="1">
      <alignment horizontal="right" vertical="center"/>
    </xf>
    <xf numFmtId="3" fontId="5" fillId="4" borderId="34" xfId="0" applyNumberFormat="1" applyFont="1" applyFill="1" applyBorder="1" applyAlignment="1">
      <alignment horizontal="center" vertical="center"/>
    </xf>
    <xf numFmtId="3" fontId="5" fillId="4" borderId="79" xfId="0" applyNumberFormat="1" applyFont="1" applyFill="1" applyBorder="1" applyAlignment="1">
      <alignment vertical="center"/>
    </xf>
    <xf numFmtId="3" fontId="10" fillId="0" borderId="87" xfId="0" applyNumberFormat="1" applyFont="1" applyFill="1" applyBorder="1" applyAlignment="1">
      <alignment horizontal="right" vertical="center"/>
    </xf>
    <xf numFmtId="0" fontId="5" fillId="4" borderId="18" xfId="0" applyFont="1" applyFill="1" applyBorder="1" applyAlignment="1">
      <alignment horizontal="right" vertical="center" wrapText="1"/>
    </xf>
    <xf numFmtId="3" fontId="5" fillId="4" borderId="17" xfId="0" applyNumberFormat="1" applyFont="1" applyFill="1" applyBorder="1" applyAlignment="1">
      <alignment horizontal="center" vertical="center"/>
    </xf>
    <xf numFmtId="3" fontId="5" fillId="4" borderId="71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right" vertical="center"/>
    </xf>
    <xf numFmtId="3" fontId="5" fillId="0" borderId="72" xfId="0" applyNumberFormat="1" applyFont="1" applyFill="1" applyBorder="1" applyAlignment="1">
      <alignment horizontal="right" vertical="center"/>
    </xf>
    <xf numFmtId="3" fontId="5" fillId="4" borderId="17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vertical="center"/>
    </xf>
    <xf numFmtId="3" fontId="5" fillId="4" borderId="71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horizontal="right" vertical="center"/>
    </xf>
    <xf numFmtId="3" fontId="5" fillId="0" borderId="88" xfId="0" applyNumberFormat="1" applyFont="1" applyFill="1" applyBorder="1" applyAlignment="1">
      <alignment horizontal="right" vertical="center"/>
    </xf>
    <xf numFmtId="0" fontId="11" fillId="0" borderId="71" xfId="0" applyFont="1" applyFill="1" applyBorder="1"/>
    <xf numFmtId="3" fontId="5" fillId="0" borderId="89" xfId="0" applyNumberFormat="1" applyFont="1" applyFill="1" applyBorder="1" applyAlignment="1">
      <alignment vertical="center"/>
    </xf>
    <xf numFmtId="3" fontId="5" fillId="4" borderId="17" xfId="0" applyNumberFormat="1" applyFont="1" applyFill="1" applyBorder="1" applyAlignment="1">
      <alignment vertical="center" wrapText="1"/>
    </xf>
    <xf numFmtId="3" fontId="5" fillId="0" borderId="10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3" fontId="6" fillId="2" borderId="55" xfId="0" applyNumberFormat="1" applyFont="1" applyFill="1" applyBorder="1" applyAlignment="1">
      <alignment horizontal="right" vertical="center"/>
    </xf>
    <xf numFmtId="3" fontId="10" fillId="0" borderId="78" xfId="0" applyNumberFormat="1" applyFont="1" applyFill="1" applyBorder="1" applyAlignment="1">
      <alignment horizontal="right" vertical="center"/>
    </xf>
    <xf numFmtId="3" fontId="17" fillId="0" borderId="17" xfId="0" applyNumberFormat="1" applyFont="1" applyFill="1" applyBorder="1" applyAlignment="1">
      <alignment vertical="center"/>
    </xf>
    <xf numFmtId="3" fontId="17" fillId="0" borderId="71" xfId="0" applyNumberFormat="1" applyFont="1" applyFill="1" applyBorder="1" applyAlignment="1">
      <alignment vertical="center"/>
    </xf>
    <xf numFmtId="3" fontId="17" fillId="0" borderId="1" xfId="0" applyNumberFormat="1" applyFont="1" applyFill="1" applyBorder="1" applyAlignment="1">
      <alignment vertical="center"/>
    </xf>
    <xf numFmtId="3" fontId="17" fillId="0" borderId="7" xfId="0" applyNumberFormat="1" applyFont="1" applyFill="1" applyBorder="1" applyAlignment="1">
      <alignment vertical="center"/>
    </xf>
    <xf numFmtId="3" fontId="17" fillId="0" borderId="2" xfId="0" applyNumberFormat="1" applyFont="1" applyFill="1" applyBorder="1" applyAlignment="1">
      <alignment horizontal="right" vertical="center"/>
    </xf>
    <xf numFmtId="3" fontId="17" fillId="0" borderId="75" xfId="0" applyNumberFormat="1" applyFont="1" applyFill="1" applyBorder="1" applyAlignment="1">
      <alignment horizontal="right" vertical="center"/>
    </xf>
    <xf numFmtId="3" fontId="17" fillId="0" borderId="13" xfId="0" applyNumberFormat="1" applyFont="1" applyFill="1" applyBorder="1" applyAlignment="1">
      <alignment horizontal="right" vertical="center"/>
    </xf>
    <xf numFmtId="3" fontId="17" fillId="0" borderId="1" xfId="0" applyNumberFormat="1" applyFont="1" applyFill="1" applyBorder="1" applyAlignment="1">
      <alignment horizontal="right" vertical="center"/>
    </xf>
    <xf numFmtId="3" fontId="17" fillId="0" borderId="2" xfId="0" applyNumberFormat="1" applyFont="1" applyFill="1" applyBorder="1" applyAlignment="1">
      <alignment vertical="center"/>
    </xf>
    <xf numFmtId="3" fontId="17" fillId="0" borderId="6" xfId="0" applyNumberFormat="1" applyFont="1" applyFill="1" applyBorder="1" applyAlignment="1">
      <alignment horizontal="right" vertical="center"/>
    </xf>
    <xf numFmtId="3" fontId="9" fillId="0" borderId="83" xfId="0" applyNumberFormat="1" applyFont="1" applyFill="1" applyBorder="1" applyAlignment="1">
      <alignment vertical="center"/>
    </xf>
    <xf numFmtId="3" fontId="18" fillId="0" borderId="83" xfId="0" applyNumberFormat="1" applyFont="1" applyFill="1" applyBorder="1" applyAlignment="1">
      <alignment vertical="center"/>
    </xf>
    <xf numFmtId="3" fontId="18" fillId="0" borderId="1" xfId="0" applyNumberFormat="1" applyFont="1" applyFill="1" applyBorder="1" applyAlignment="1">
      <alignment vertical="center"/>
    </xf>
    <xf numFmtId="0" fontId="15" fillId="4" borderId="13" xfId="0" applyFont="1" applyFill="1" applyBorder="1" applyAlignment="1">
      <alignment horizontal="right" vertical="center" wrapText="1"/>
    </xf>
    <xf numFmtId="3" fontId="17" fillId="4" borderId="1" xfId="0" applyNumberFormat="1" applyFont="1" applyFill="1" applyBorder="1" applyAlignment="1">
      <alignment vertical="center" wrapText="1"/>
    </xf>
    <xf numFmtId="3" fontId="17" fillId="4" borderId="1" xfId="0" applyNumberFormat="1" applyFont="1" applyFill="1" applyBorder="1" applyAlignment="1">
      <alignment vertical="center"/>
    </xf>
    <xf numFmtId="3" fontId="17" fillId="4" borderId="2" xfId="0" applyNumberFormat="1" applyFont="1" applyFill="1" applyBorder="1" applyAlignment="1">
      <alignment horizontal="right" vertical="center"/>
    </xf>
    <xf numFmtId="3" fontId="17" fillId="4" borderId="75" xfId="0" applyNumberFormat="1" applyFont="1" applyFill="1" applyBorder="1" applyAlignment="1">
      <alignment horizontal="right" vertical="center"/>
    </xf>
    <xf numFmtId="3" fontId="17" fillId="4" borderId="13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/>
    </xf>
    <xf numFmtId="3" fontId="17" fillId="4" borderId="2" xfId="0" applyNumberFormat="1" applyFont="1" applyFill="1" applyBorder="1" applyAlignment="1">
      <alignment vertical="center"/>
    </xf>
    <xf numFmtId="3" fontId="5" fillId="0" borderId="62" xfId="0" applyNumberFormat="1" applyFont="1" applyFill="1" applyBorder="1" applyAlignment="1">
      <alignment horizontal="right" vertical="center"/>
    </xf>
    <xf numFmtId="3" fontId="5" fillId="0" borderId="78" xfId="0" applyNumberFormat="1" applyFont="1" applyFill="1" applyBorder="1" applyAlignment="1">
      <alignment horizontal="right" vertical="center"/>
    </xf>
    <xf numFmtId="3" fontId="5" fillId="0" borderId="61" xfId="0" applyNumberFormat="1" applyFont="1" applyFill="1" applyBorder="1" applyAlignment="1">
      <alignment horizontal="right" vertical="center"/>
    </xf>
    <xf numFmtId="3" fontId="15" fillId="0" borderId="1" xfId="0" applyNumberFormat="1" applyFont="1" applyFill="1" applyBorder="1" applyAlignment="1">
      <alignment vertical="center"/>
    </xf>
    <xf numFmtId="3" fontId="5" fillId="0" borderId="14" xfId="0" applyNumberFormat="1" applyFont="1" applyFill="1" applyBorder="1" applyAlignment="1">
      <alignment vertical="center" wrapText="1"/>
    </xf>
    <xf numFmtId="3" fontId="5" fillId="0" borderId="58" xfId="0" applyNumberFormat="1" applyFont="1" applyFill="1" applyBorder="1" applyAlignment="1">
      <alignment vertical="center" wrapText="1"/>
    </xf>
    <xf numFmtId="3" fontId="5" fillId="0" borderId="56" xfId="0" applyNumberFormat="1" applyFont="1" applyFill="1" applyBorder="1" applyAlignment="1">
      <alignment vertical="center" wrapText="1"/>
    </xf>
    <xf numFmtId="3" fontId="5" fillId="0" borderId="82" xfId="0" applyNumberFormat="1" applyFont="1" applyFill="1" applyBorder="1" applyAlignment="1">
      <alignment vertical="center" wrapText="1"/>
    </xf>
    <xf numFmtId="3" fontId="5" fillId="0" borderId="57" xfId="0" applyNumberFormat="1" applyFont="1" applyFill="1" applyBorder="1" applyAlignment="1">
      <alignment vertical="center" wrapText="1"/>
    </xf>
    <xf numFmtId="3" fontId="5" fillId="0" borderId="10" xfId="0" applyNumberFormat="1" applyFont="1" applyFill="1" applyBorder="1" applyAlignment="1">
      <alignment horizontal="right" vertical="center"/>
    </xf>
    <xf numFmtId="3" fontId="15" fillId="0" borderId="13" xfId="0" applyNumberFormat="1" applyFont="1" applyFill="1" applyBorder="1" applyAlignment="1">
      <alignment horizontal="right" vertical="center"/>
    </xf>
    <xf numFmtId="3" fontId="15" fillId="0" borderId="83" xfId="0" applyNumberFormat="1" applyFont="1" applyFill="1" applyBorder="1" applyAlignment="1">
      <alignment horizontal="right" vertical="center"/>
    </xf>
    <xf numFmtId="3" fontId="15" fillId="0" borderId="1" xfId="0" applyNumberFormat="1" applyFont="1" applyFill="1" applyBorder="1" applyAlignment="1">
      <alignment horizontal="right" vertical="center"/>
    </xf>
    <xf numFmtId="3" fontId="15" fillId="0" borderId="2" xfId="0" applyNumberFormat="1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horizontal="right" vertical="center"/>
    </xf>
    <xf numFmtId="3" fontId="5" fillId="0" borderId="83" xfId="0" applyNumberFormat="1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5" fillId="0" borderId="24" xfId="0" applyNumberFormat="1" applyFont="1" applyFill="1" applyBorder="1" applyAlignment="1">
      <alignment vertical="center"/>
    </xf>
    <xf numFmtId="3" fontId="5" fillId="0" borderId="23" xfId="0" applyNumberFormat="1" applyFont="1" applyFill="1" applyBorder="1" applyAlignment="1">
      <alignment vertical="center"/>
    </xf>
    <xf numFmtId="3" fontId="5" fillId="0" borderId="76" xfId="0" applyNumberFormat="1" applyFont="1" applyFill="1" applyBorder="1" applyAlignment="1">
      <alignment horizontal="right" vertical="center"/>
    </xf>
    <xf numFmtId="3" fontId="5" fillId="0" borderId="33" xfId="0" applyNumberFormat="1" applyFont="1" applyFill="1" applyBorder="1" applyAlignment="1">
      <alignment horizontal="right" vertical="center"/>
    </xf>
    <xf numFmtId="3" fontId="5" fillId="0" borderId="76" xfId="0" applyNumberFormat="1" applyFont="1" applyFill="1" applyBorder="1" applyAlignment="1">
      <alignment vertical="center"/>
    </xf>
    <xf numFmtId="3" fontId="5" fillId="0" borderId="33" xfId="0" applyNumberFormat="1" applyFont="1" applyFill="1" applyBorder="1" applyAlignment="1">
      <alignment vertical="center"/>
    </xf>
    <xf numFmtId="3" fontId="17" fillId="0" borderId="83" xfId="0" applyNumberFormat="1" applyFont="1" applyFill="1" applyBorder="1" applyAlignment="1">
      <alignment horizontal="right" vertical="center"/>
    </xf>
    <xf numFmtId="3" fontId="17" fillId="0" borderId="83" xfId="0" applyNumberFormat="1" applyFont="1" applyFill="1" applyBorder="1" applyAlignment="1">
      <alignment vertical="center"/>
    </xf>
    <xf numFmtId="3" fontId="15" fillId="0" borderId="75" xfId="0" applyNumberFormat="1" applyFont="1" applyFill="1" applyBorder="1" applyAlignment="1">
      <alignment horizontal="right" vertical="center"/>
    </xf>
    <xf numFmtId="3" fontId="15" fillId="0" borderId="83" xfId="0" applyNumberFormat="1" applyFont="1" applyFill="1" applyBorder="1" applyAlignment="1">
      <alignment vertical="center"/>
    </xf>
    <xf numFmtId="3" fontId="5" fillId="4" borderId="51" xfId="0" applyNumberFormat="1" applyFont="1" applyFill="1" applyBorder="1" applyAlignment="1">
      <alignment vertical="center"/>
    </xf>
    <xf numFmtId="3" fontId="15" fillId="0" borderId="7" xfId="0" applyNumberFormat="1" applyFont="1" applyFill="1" applyBorder="1" applyAlignment="1">
      <alignment vertical="center"/>
    </xf>
    <xf numFmtId="3" fontId="17" fillId="0" borderId="77" xfId="0" applyNumberFormat="1" applyFont="1" applyFill="1" applyBorder="1" applyAlignment="1">
      <alignment vertical="center"/>
    </xf>
    <xf numFmtId="3" fontId="10" fillId="0" borderId="91" xfId="0" applyNumberFormat="1" applyFont="1" applyFill="1" applyBorder="1" applyAlignment="1">
      <alignment vertical="center"/>
    </xf>
    <xf numFmtId="3" fontId="5" fillId="5" borderId="1" xfId="0" applyNumberFormat="1" applyFont="1" applyFill="1" applyBorder="1" applyAlignment="1">
      <alignment vertical="center"/>
    </xf>
    <xf numFmtId="3" fontId="5" fillId="5" borderId="17" xfId="0" applyNumberFormat="1" applyFont="1" applyFill="1" applyBorder="1" applyAlignment="1">
      <alignment vertical="center"/>
    </xf>
    <xf numFmtId="3" fontId="5" fillId="5" borderId="64" xfId="0" applyNumberFormat="1" applyFont="1" applyFill="1" applyBorder="1" applyAlignment="1">
      <alignment vertical="center"/>
    </xf>
    <xf numFmtId="3" fontId="6" fillId="2" borderId="86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3" fontId="14" fillId="0" borderId="93" xfId="0" applyNumberFormat="1" applyFont="1" applyFill="1" applyBorder="1" applyAlignment="1">
      <alignment horizontal="center" vertical="center" wrapText="1"/>
    </xf>
    <xf numFmtId="3" fontId="5" fillId="4" borderId="74" xfId="0" applyNumberFormat="1" applyFont="1" applyFill="1" applyBorder="1" applyAlignment="1">
      <alignment horizontal="center" vertical="center" wrapText="1"/>
    </xf>
    <xf numFmtId="3" fontId="10" fillId="0" borderId="88" xfId="0" applyNumberFormat="1" applyFont="1" applyFill="1" applyBorder="1" applyAlignment="1">
      <alignment horizontal="right" vertical="center"/>
    </xf>
    <xf numFmtId="3" fontId="12" fillId="0" borderId="3" xfId="0" applyNumberFormat="1" applyFont="1" applyFill="1" applyBorder="1" applyAlignment="1" applyProtection="1">
      <alignment vertical="center" wrapText="1"/>
      <protection locked="0"/>
    </xf>
    <xf numFmtId="3" fontId="10" fillId="0" borderId="7" xfId="0" applyNumberFormat="1" applyFont="1" applyFill="1" applyBorder="1" applyAlignment="1">
      <alignment horizontal="right" vertical="center"/>
    </xf>
    <xf numFmtId="3" fontId="5" fillId="0" borderId="95" xfId="0" applyNumberFormat="1" applyFont="1" applyFill="1" applyBorder="1" applyAlignment="1">
      <alignment vertical="center"/>
    </xf>
    <xf numFmtId="3" fontId="5" fillId="4" borderId="74" xfId="0" applyNumberFormat="1" applyFont="1" applyFill="1" applyBorder="1" applyAlignment="1">
      <alignment horizontal="center" vertical="center"/>
    </xf>
    <xf numFmtId="3" fontId="5" fillId="0" borderId="87" xfId="0" applyNumberFormat="1" applyFont="1" applyFill="1" applyBorder="1" applyAlignment="1">
      <alignment horizontal="right" vertical="center"/>
    </xf>
    <xf numFmtId="3" fontId="5" fillId="0" borderId="89" xfId="0" applyNumberFormat="1" applyFont="1" applyFill="1" applyBorder="1" applyAlignment="1">
      <alignment horizontal="right" vertical="center"/>
    </xf>
    <xf numFmtId="3" fontId="5" fillId="0" borderId="95" xfId="0" applyNumberFormat="1" applyFont="1" applyFill="1" applyBorder="1" applyAlignment="1">
      <alignment horizontal="right" vertical="center"/>
    </xf>
    <xf numFmtId="3" fontId="5" fillId="4" borderId="96" xfId="0" applyNumberFormat="1" applyFont="1" applyFill="1" applyBorder="1" applyAlignment="1">
      <alignment horizontal="right" vertical="center"/>
    </xf>
    <xf numFmtId="3" fontId="5" fillId="5" borderId="83" xfId="0" applyNumberFormat="1" applyFont="1" applyFill="1" applyBorder="1" applyAlignment="1">
      <alignment horizontal="right" vertical="center"/>
    </xf>
    <xf numFmtId="3" fontId="9" fillId="0" borderId="83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vertical="center"/>
    </xf>
    <xf numFmtId="3" fontId="5" fillId="5" borderId="97" xfId="0" applyNumberFormat="1" applyFont="1" applyFill="1" applyBorder="1" applyAlignment="1">
      <alignment horizontal="center" vertical="center"/>
    </xf>
    <xf numFmtId="3" fontId="5" fillId="0" borderId="84" xfId="0" applyNumberFormat="1" applyFont="1" applyFill="1" applyBorder="1" applyAlignment="1">
      <alignment horizontal="right" vertical="center"/>
    </xf>
    <xf numFmtId="3" fontId="5" fillId="4" borderId="18" xfId="0" applyNumberFormat="1" applyFont="1" applyFill="1" applyBorder="1" applyAlignment="1">
      <alignment horizontal="center" vertical="center"/>
    </xf>
    <xf numFmtId="3" fontId="5" fillId="4" borderId="74" xfId="0" applyNumberFormat="1" applyFont="1" applyFill="1" applyBorder="1" applyAlignment="1">
      <alignment horizontal="right" vertical="center"/>
    </xf>
    <xf numFmtId="3" fontId="5" fillId="0" borderId="84" xfId="0" applyNumberFormat="1" applyFont="1" applyFill="1" applyBorder="1" applyAlignment="1">
      <alignment vertical="center"/>
    </xf>
    <xf numFmtId="3" fontId="17" fillId="4" borderId="83" xfId="0" applyNumberFormat="1" applyFont="1" applyFill="1" applyBorder="1" applyAlignment="1">
      <alignment horizontal="right" vertical="center"/>
    </xf>
    <xf numFmtId="3" fontId="15" fillId="4" borderId="1" xfId="0" applyNumberFormat="1" applyFont="1" applyFill="1" applyBorder="1" applyAlignment="1">
      <alignment horizontal="right" vertical="center"/>
    </xf>
    <xf numFmtId="3" fontId="6" fillId="2" borderId="98" xfId="0" applyNumberFormat="1" applyFont="1" applyFill="1" applyBorder="1" applyAlignment="1">
      <alignment horizontal="right" vertical="center"/>
    </xf>
    <xf numFmtId="3" fontId="6" fillId="2" borderId="92" xfId="0" applyNumberFormat="1" applyFont="1" applyFill="1" applyBorder="1" applyAlignment="1">
      <alignment horizontal="right" vertical="center"/>
    </xf>
    <xf numFmtId="3" fontId="10" fillId="0" borderId="61" xfId="0" applyNumberFormat="1" applyFont="1" applyFill="1" applyBorder="1" applyAlignment="1">
      <alignment horizontal="right" vertical="center"/>
    </xf>
    <xf numFmtId="3" fontId="6" fillId="2" borderId="99" xfId="0" applyNumberFormat="1" applyFont="1" applyFill="1" applyBorder="1" applyAlignment="1">
      <alignment horizontal="right" vertical="center"/>
    </xf>
    <xf numFmtId="3" fontId="6" fillId="2" borderId="97" xfId="0" applyNumberFormat="1" applyFont="1" applyFill="1" applyBorder="1" applyAlignment="1">
      <alignment horizontal="right" vertical="center"/>
    </xf>
    <xf numFmtId="3" fontId="4" fillId="3" borderId="100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15" fillId="0" borderId="72" xfId="0" applyNumberFormat="1" applyFont="1" applyFill="1" applyBorder="1" applyAlignment="1">
      <alignment vertical="center"/>
    </xf>
    <xf numFmtId="3" fontId="15" fillId="0" borderId="88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3" fontId="4" fillId="0" borderId="15" xfId="0" applyNumberFormat="1" applyFont="1" applyFill="1" applyBorder="1" applyAlignment="1">
      <alignment vertical="center"/>
    </xf>
    <xf numFmtId="3" fontId="6" fillId="2" borderId="11" xfId="0" applyNumberFormat="1" applyFont="1" applyFill="1" applyBorder="1" applyAlignment="1">
      <alignment vertical="center"/>
    </xf>
    <xf numFmtId="3" fontId="6" fillId="2" borderId="81" xfId="0" applyNumberFormat="1" applyFont="1" applyFill="1" applyBorder="1" applyAlignment="1">
      <alignment vertical="center"/>
    </xf>
    <xf numFmtId="3" fontId="6" fillId="2" borderId="101" xfId="0" applyNumberFormat="1" applyFont="1" applyFill="1" applyBorder="1" applyAlignment="1">
      <alignment vertical="center"/>
    </xf>
    <xf numFmtId="3" fontId="6" fillId="2" borderId="102" xfId="0" applyNumberFormat="1" applyFont="1" applyFill="1" applyBorder="1" applyAlignment="1">
      <alignment vertical="center"/>
    </xf>
    <xf numFmtId="3" fontId="6" fillId="2" borderId="103" xfId="0" applyNumberFormat="1" applyFont="1" applyFill="1" applyBorder="1" applyAlignment="1">
      <alignment vertical="center"/>
    </xf>
    <xf numFmtId="3" fontId="10" fillId="0" borderId="1" xfId="0" applyNumberFormat="1" applyFont="1" applyFill="1" applyBorder="1"/>
    <xf numFmtId="3" fontId="10" fillId="0" borderId="75" xfId="0" applyNumberFormat="1" applyFont="1" applyFill="1" applyBorder="1" applyAlignment="1">
      <alignment horizontal="right" vertical="center"/>
    </xf>
    <xf numFmtId="3" fontId="10" fillId="0" borderId="17" xfId="0" applyNumberFormat="1" applyFont="1" applyFill="1" applyBorder="1" applyAlignment="1">
      <alignment vertical="center" wrapText="1"/>
    </xf>
    <xf numFmtId="3" fontId="10" fillId="0" borderId="7" xfId="0" applyNumberFormat="1" applyFont="1" applyFill="1" applyBorder="1" applyAlignment="1">
      <alignment vertical="center" wrapText="1"/>
    </xf>
    <xf numFmtId="3" fontId="10" fillId="0" borderId="7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3" fontId="10" fillId="0" borderId="72" xfId="0" applyNumberFormat="1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vertical="center" wrapText="1"/>
    </xf>
    <xf numFmtId="3" fontId="10" fillId="0" borderId="17" xfId="0" applyNumberFormat="1" applyFont="1" applyFill="1" applyBorder="1" applyAlignment="1">
      <alignment vertical="center"/>
    </xf>
    <xf numFmtId="3" fontId="10" fillId="0" borderId="17" xfId="0" applyNumberFormat="1" applyFont="1" applyFill="1" applyBorder="1" applyAlignment="1">
      <alignment horizontal="right" vertical="center"/>
    </xf>
    <xf numFmtId="3" fontId="10" fillId="0" borderId="17" xfId="0" applyNumberFormat="1" applyFont="1" applyFill="1" applyBorder="1" applyAlignment="1">
      <alignment horizontal="center" vertical="center"/>
    </xf>
    <xf numFmtId="3" fontId="10" fillId="0" borderId="71" xfId="0" applyNumberFormat="1" applyFont="1" applyFill="1" applyBorder="1" applyAlignment="1">
      <alignment horizontal="right" vertical="center"/>
    </xf>
    <xf numFmtId="3" fontId="10" fillId="0" borderId="18" xfId="0" applyNumberFormat="1" applyFont="1" applyFill="1" applyBorder="1" applyAlignment="1">
      <alignment horizontal="right" vertical="center"/>
    </xf>
    <xf numFmtId="3" fontId="10" fillId="0" borderId="89" xfId="0" applyNumberFormat="1" applyFont="1" applyFill="1" applyBorder="1" applyAlignment="1">
      <alignment horizontal="right" vertical="center"/>
    </xf>
    <xf numFmtId="3" fontId="10" fillId="5" borderId="17" xfId="0" applyNumberFormat="1" applyFont="1" applyFill="1" applyBorder="1" applyAlignment="1">
      <alignment vertical="center" wrapText="1"/>
    </xf>
    <xf numFmtId="3" fontId="10" fillId="5" borderId="17" xfId="0" applyNumberFormat="1" applyFont="1" applyFill="1" applyBorder="1" applyAlignment="1">
      <alignment horizontal="right" vertical="center"/>
    </xf>
    <xf numFmtId="3" fontId="10" fillId="5" borderId="17" xfId="0" applyNumberFormat="1" applyFont="1" applyFill="1" applyBorder="1" applyAlignment="1">
      <alignment horizontal="center" vertical="center"/>
    </xf>
    <xf numFmtId="3" fontId="10" fillId="5" borderId="71" xfId="0" applyNumberFormat="1" applyFont="1" applyFill="1" applyBorder="1" applyAlignment="1">
      <alignment horizontal="right" vertical="center"/>
    </xf>
    <xf numFmtId="3" fontId="10" fillId="5" borderId="12" xfId="0" applyNumberFormat="1" applyFont="1" applyFill="1" applyBorder="1" applyAlignment="1">
      <alignment horizontal="right" vertical="center"/>
    </xf>
    <xf numFmtId="0" fontId="10" fillId="0" borderId="13" xfId="0" applyFont="1" applyFill="1" applyBorder="1"/>
    <xf numFmtId="3" fontId="10" fillId="0" borderId="71" xfId="0" applyNumberFormat="1" applyFont="1" applyFill="1" applyBorder="1" applyAlignment="1">
      <alignment vertical="center"/>
    </xf>
    <xf numFmtId="3" fontId="10" fillId="0" borderId="89" xfId="0" applyNumberFormat="1" applyFont="1" applyFill="1" applyBorder="1" applyAlignment="1">
      <alignment vertical="center"/>
    </xf>
    <xf numFmtId="3" fontId="10" fillId="0" borderId="62" xfId="0" applyNumberFormat="1" applyFont="1" applyFill="1" applyBorder="1" applyAlignment="1">
      <alignment vertical="center"/>
    </xf>
    <xf numFmtId="3" fontId="10" fillId="0" borderId="87" xfId="0" applyNumberFormat="1" applyFont="1" applyFill="1" applyBorder="1" applyAlignment="1">
      <alignment vertical="center"/>
    </xf>
    <xf numFmtId="0" fontId="10" fillId="0" borderId="13" xfId="0" applyFont="1" applyBorder="1" applyAlignment="1">
      <alignment wrapText="1"/>
    </xf>
    <xf numFmtId="3" fontId="10" fillId="0" borderId="1" xfId="0" applyNumberFormat="1" applyFont="1" applyBorder="1" applyAlignment="1">
      <alignment wrapText="1"/>
    </xf>
    <xf numFmtId="3" fontId="10" fillId="0" borderId="1" xfId="0" applyNumberFormat="1" applyFont="1" applyBorder="1"/>
    <xf numFmtId="3" fontId="10" fillId="0" borderId="2" xfId="0" applyNumberFormat="1" applyFont="1" applyBorder="1"/>
    <xf numFmtId="3" fontId="10" fillId="0" borderId="13" xfId="0" applyNumberFormat="1" applyFont="1" applyBorder="1"/>
    <xf numFmtId="3" fontId="10" fillId="0" borderId="83" xfId="0" applyNumberFormat="1" applyFont="1" applyBorder="1"/>
    <xf numFmtId="3" fontId="10" fillId="0" borderId="75" xfId="0" applyNumberFormat="1" applyFont="1" applyBorder="1"/>
    <xf numFmtId="3" fontId="11" fillId="0" borderId="7" xfId="0" applyNumberFormat="1" applyFont="1" applyFill="1" applyBorder="1"/>
    <xf numFmtId="3" fontId="11" fillId="0" borderId="10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0" fontId="10" fillId="0" borderId="60" xfId="0" applyFont="1" applyFill="1" applyBorder="1" applyAlignment="1">
      <alignment vertical="center" wrapText="1"/>
    </xf>
    <xf numFmtId="3" fontId="21" fillId="0" borderId="61" xfId="0" applyNumberFormat="1" applyFont="1" applyFill="1" applyBorder="1" applyAlignment="1">
      <alignment vertical="center"/>
    </xf>
    <xf numFmtId="3" fontId="21" fillId="0" borderId="1" xfId="0" applyNumberFormat="1" applyFont="1" applyFill="1" applyBorder="1" applyAlignment="1">
      <alignment vertical="center"/>
    </xf>
    <xf numFmtId="0" fontId="10" fillId="0" borderId="6" xfId="0" applyFont="1" applyFill="1" applyBorder="1"/>
    <xf numFmtId="3" fontId="10" fillId="0" borderId="7" xfId="0" applyNumberFormat="1" applyFont="1" applyFill="1" applyBorder="1"/>
    <xf numFmtId="3" fontId="10" fillId="0" borderId="72" xfId="0" applyNumberFormat="1" applyFont="1" applyFill="1" applyBorder="1" applyAlignment="1">
      <alignment vertical="center"/>
    </xf>
    <xf numFmtId="3" fontId="10" fillId="0" borderId="80" xfId="0" applyNumberFormat="1" applyFont="1" applyFill="1" applyBorder="1" applyAlignment="1">
      <alignment vertical="center"/>
    </xf>
    <xf numFmtId="3" fontId="10" fillId="0" borderId="88" xfId="0" applyNumberFormat="1" applyFont="1" applyFill="1" applyBorder="1" applyAlignment="1">
      <alignment vertical="center"/>
    </xf>
    <xf numFmtId="0" fontId="10" fillId="5" borderId="18" xfId="0" applyFont="1" applyFill="1" applyBorder="1" applyAlignment="1">
      <alignment horizontal="left" vertical="center" wrapText="1"/>
    </xf>
    <xf numFmtId="0" fontId="5" fillId="4" borderId="53" xfId="0" applyFont="1" applyFill="1" applyBorder="1" applyAlignment="1">
      <alignment horizontal="right" vertical="center" wrapText="1"/>
    </xf>
    <xf numFmtId="0" fontId="5" fillId="4" borderId="17" xfId="0" applyFont="1" applyFill="1" applyBorder="1" applyAlignment="1">
      <alignment horizontal="right" vertical="center" wrapText="1"/>
    </xf>
    <xf numFmtId="3" fontId="5" fillId="4" borderId="17" xfId="0" applyNumberFormat="1" applyFont="1" applyFill="1" applyBorder="1" applyAlignment="1">
      <alignment horizontal="center" vertical="center" wrapText="1"/>
    </xf>
    <xf numFmtId="3" fontId="5" fillId="4" borderId="71" xfId="0" applyNumberFormat="1" applyFont="1" applyFill="1" applyBorder="1" applyAlignment="1">
      <alignment horizontal="center" vertical="center" wrapText="1"/>
    </xf>
    <xf numFmtId="3" fontId="5" fillId="4" borderId="18" xfId="0" applyNumberFormat="1" applyFont="1" applyFill="1" applyBorder="1" applyAlignment="1">
      <alignment horizontal="center" vertical="center" wrapText="1"/>
    </xf>
    <xf numFmtId="3" fontId="5" fillId="4" borderId="89" xfId="0" applyNumberFormat="1" applyFont="1" applyFill="1" applyBorder="1" applyAlignment="1">
      <alignment horizontal="right" vertical="center" wrapText="1"/>
    </xf>
    <xf numFmtId="3" fontId="5" fillId="4" borderId="17" xfId="0" applyNumberFormat="1" applyFont="1" applyFill="1" applyBorder="1" applyAlignment="1">
      <alignment horizontal="right" vertical="center" wrapText="1"/>
    </xf>
    <xf numFmtId="3" fontId="5" fillId="4" borderId="71" xfId="0" applyNumberFormat="1" applyFont="1" applyFill="1" applyBorder="1" applyAlignment="1">
      <alignment horizontal="right" vertical="center" wrapText="1"/>
    </xf>
    <xf numFmtId="4" fontId="5" fillId="4" borderId="89" xfId="0" applyNumberFormat="1" applyFont="1" applyFill="1" applyBorder="1" applyAlignment="1">
      <alignment horizontal="right" vertical="center" wrapText="1"/>
    </xf>
    <xf numFmtId="4" fontId="5" fillId="4" borderId="17" xfId="0" applyNumberFormat="1" applyFont="1" applyFill="1" applyBorder="1" applyAlignment="1">
      <alignment horizontal="right" vertical="center" wrapText="1"/>
    </xf>
    <xf numFmtId="0" fontId="5" fillId="0" borderId="50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vertical="center" wrapText="1"/>
      <protection locked="0"/>
    </xf>
    <xf numFmtId="0" fontId="5" fillId="0" borderId="60" xfId="0" applyFont="1" applyFill="1" applyBorder="1" applyAlignment="1">
      <alignment vertical="center" wrapText="1"/>
    </xf>
    <xf numFmtId="3" fontId="5" fillId="0" borderId="6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15" fillId="0" borderId="13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5" fillId="0" borderId="3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vertical="center" wrapText="1"/>
    </xf>
    <xf numFmtId="0" fontId="15" fillId="0" borderId="6" xfId="0" applyFont="1" applyFill="1" applyBorder="1"/>
    <xf numFmtId="3" fontId="15" fillId="0" borderId="7" xfId="0" applyNumberFormat="1" applyFont="1" applyFill="1" applyBorder="1"/>
    <xf numFmtId="3" fontId="15" fillId="0" borderId="1" xfId="0" applyNumberFormat="1" applyFont="1" applyFill="1" applyBorder="1"/>
    <xf numFmtId="3" fontId="15" fillId="0" borderId="99" xfId="0" applyNumberFormat="1" applyFont="1" applyFill="1" applyBorder="1"/>
    <xf numFmtId="3" fontId="15" fillId="0" borderId="90" xfId="0" applyNumberFormat="1" applyFont="1" applyFill="1" applyBorder="1" applyAlignment="1">
      <alignment vertical="center"/>
    </xf>
    <xf numFmtId="3" fontId="15" fillId="0" borderId="3" xfId="0" applyNumberFormat="1" applyFont="1" applyFill="1" applyBorder="1" applyAlignment="1">
      <alignment vertical="center"/>
    </xf>
    <xf numFmtId="0" fontId="0" fillId="0" borderId="13" xfId="0" applyFont="1" applyFill="1" applyBorder="1"/>
    <xf numFmtId="0" fontId="0" fillId="0" borderId="18" xfId="0" applyFont="1" applyFill="1" applyBorder="1"/>
    <xf numFmtId="0" fontId="5" fillId="0" borderId="6" xfId="0" applyFont="1" applyFill="1" applyBorder="1" applyAlignment="1">
      <alignment vertical="center" wrapText="1"/>
    </xf>
    <xf numFmtId="3" fontId="5" fillId="0" borderId="7" xfId="0" applyNumberFormat="1" applyFont="1" applyFill="1" applyBorder="1" applyAlignment="1">
      <alignment horizontal="left" vertical="center" wrapText="1"/>
    </xf>
    <xf numFmtId="3" fontId="5" fillId="0" borderId="80" xfId="0" applyNumberFormat="1" applyFont="1" applyFill="1" applyBorder="1" applyAlignment="1">
      <alignment vertical="center"/>
    </xf>
    <xf numFmtId="3" fontId="5" fillId="0" borderId="88" xfId="0" applyNumberFormat="1" applyFont="1" applyFill="1" applyBorder="1" applyAlignment="1">
      <alignment vertical="center"/>
    </xf>
    <xf numFmtId="3" fontId="11" fillId="0" borderId="72" xfId="0" applyNumberFormat="1" applyFont="1" applyFill="1" applyBorder="1"/>
    <xf numFmtId="3" fontId="11" fillId="0" borderId="99" xfId="0" applyNumberFormat="1" applyFont="1" applyFill="1" applyBorder="1"/>
    <xf numFmtId="3" fontId="10" fillId="0" borderId="80" xfId="0" applyNumberFormat="1" applyFont="1" applyFill="1" applyBorder="1" applyAlignment="1">
      <alignment horizontal="right" vertical="center"/>
    </xf>
    <xf numFmtId="3" fontId="17" fillId="0" borderId="0" xfId="0" applyNumberFormat="1" applyFont="1" applyFill="1" applyBorder="1" applyAlignment="1">
      <alignment vertical="center"/>
    </xf>
    <xf numFmtId="3" fontId="17" fillId="0" borderId="104" xfId="0" applyNumberFormat="1" applyFont="1" applyFill="1" applyBorder="1" applyAlignment="1">
      <alignment horizontal="right" vertical="center"/>
    </xf>
    <xf numFmtId="0" fontId="5" fillId="0" borderId="18" xfId="0" applyFont="1" applyFill="1" applyBorder="1" applyAlignment="1">
      <alignment vertical="center" wrapText="1"/>
    </xf>
    <xf numFmtId="3" fontId="5" fillId="0" borderId="17" xfId="0" applyNumberFormat="1" applyFont="1" applyFill="1" applyBorder="1" applyAlignment="1">
      <alignment vertical="center" wrapText="1"/>
    </xf>
    <xf numFmtId="0" fontId="5" fillId="0" borderId="6" xfId="0" applyFont="1" applyFill="1" applyBorder="1"/>
    <xf numFmtId="3" fontId="5" fillId="0" borderId="7" xfId="0" applyNumberFormat="1" applyFont="1" applyFill="1" applyBorder="1"/>
    <xf numFmtId="3" fontId="5" fillId="0" borderId="1" xfId="0" applyNumberFormat="1" applyFont="1" applyFill="1" applyBorder="1"/>
    <xf numFmtId="3" fontId="5" fillId="0" borderId="7" xfId="0" applyNumberFormat="1" applyFont="1" applyFill="1" applyBorder="1" applyAlignment="1">
      <alignment vertical="center" wrapText="1"/>
    </xf>
    <xf numFmtId="0" fontId="5" fillId="0" borderId="13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wrapText="1"/>
    </xf>
    <xf numFmtId="3" fontId="5" fillId="0" borderId="2" xfId="0" applyNumberFormat="1" applyFont="1" applyFill="1" applyBorder="1"/>
    <xf numFmtId="3" fontId="5" fillId="0" borderId="13" xfId="0" applyNumberFormat="1" applyFont="1" applyFill="1" applyBorder="1"/>
    <xf numFmtId="3" fontId="5" fillId="0" borderId="83" xfId="0" applyNumberFormat="1" applyFont="1" applyFill="1" applyBorder="1"/>
    <xf numFmtId="3" fontId="5" fillId="0" borderId="75" xfId="0" applyNumberFormat="1" applyFont="1" applyFill="1" applyBorder="1"/>
    <xf numFmtId="0" fontId="5" fillId="5" borderId="13" xfId="0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vertical="center" wrapText="1"/>
    </xf>
    <xf numFmtId="3" fontId="5" fillId="5" borderId="2" xfId="0" applyNumberFormat="1" applyFont="1" applyFill="1" applyBorder="1" applyAlignment="1">
      <alignment horizontal="right" vertical="center"/>
    </xf>
    <xf numFmtId="3" fontId="5" fillId="5" borderId="13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75" xfId="0" applyNumberFormat="1" applyFont="1" applyFill="1" applyBorder="1" applyAlignment="1">
      <alignment horizontal="right" vertical="center"/>
    </xf>
    <xf numFmtId="3" fontId="5" fillId="5" borderId="2" xfId="0" applyNumberFormat="1" applyFont="1" applyFill="1" applyBorder="1" applyAlignment="1">
      <alignment vertical="center"/>
    </xf>
    <xf numFmtId="3" fontId="17" fillId="0" borderId="7" xfId="0" applyNumberFormat="1" applyFont="1" applyFill="1" applyBorder="1" applyAlignment="1">
      <alignment horizontal="right" vertical="center"/>
    </xf>
    <xf numFmtId="0" fontId="8" fillId="2" borderId="65" xfId="0" applyFont="1" applyFill="1" applyBorder="1" applyAlignment="1">
      <alignment horizontal="right" vertical="center"/>
    </xf>
    <xf numFmtId="0" fontId="8" fillId="2" borderId="40" xfId="0" applyFont="1" applyFill="1" applyBorder="1" applyAlignment="1">
      <alignment horizontal="right" vertical="center"/>
    </xf>
    <xf numFmtId="0" fontId="0" fillId="2" borderId="65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6" fillId="2" borderId="33" xfId="0" applyFont="1" applyFill="1" applyBorder="1" applyAlignment="1">
      <alignment horizontal="left" vertical="center" wrapText="1"/>
    </xf>
    <xf numFmtId="0" fontId="6" fillId="2" borderId="45" xfId="0" applyFont="1" applyFill="1" applyBorder="1" applyAlignment="1">
      <alignment horizontal="left" vertical="center" wrapText="1"/>
    </xf>
    <xf numFmtId="3" fontId="6" fillId="2" borderId="3" xfId="0" applyNumberFormat="1" applyFont="1" applyFill="1" applyBorder="1" applyAlignment="1">
      <alignment horizontal="right" vertical="center"/>
    </xf>
    <xf numFmtId="3" fontId="6" fillId="2" borderId="36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3" fontId="6" fillId="2" borderId="38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horizontal="right" vertical="center"/>
    </xf>
    <xf numFmtId="3" fontId="6" fillId="2" borderId="37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center" vertical="center"/>
    </xf>
    <xf numFmtId="3" fontId="6" fillId="2" borderId="38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right" vertical="center"/>
    </xf>
    <xf numFmtId="3" fontId="6" fillId="2" borderId="98" xfId="0" applyNumberFormat="1" applyFont="1" applyFill="1" applyBorder="1" applyAlignment="1">
      <alignment horizontal="right" vertical="center"/>
    </xf>
    <xf numFmtId="3" fontId="6" fillId="2" borderId="88" xfId="0" applyNumberFormat="1" applyFont="1" applyFill="1" applyBorder="1" applyAlignment="1">
      <alignment horizontal="right" vertical="center"/>
    </xf>
    <xf numFmtId="3" fontId="6" fillId="2" borderId="9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6" fillId="2" borderId="9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6" fillId="2" borderId="42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2" borderId="43" xfId="0" applyNumberFormat="1" applyFont="1" applyFill="1" applyBorder="1" applyAlignment="1">
      <alignment horizontal="right" vertical="center"/>
    </xf>
    <xf numFmtId="3" fontId="6" fillId="2" borderId="83" xfId="0" applyNumberFormat="1" applyFont="1" applyFill="1" applyBorder="1" applyAlignment="1">
      <alignment horizontal="right" vertical="center"/>
    </xf>
    <xf numFmtId="3" fontId="6" fillId="2" borderId="85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98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86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 wrapText="1"/>
    </xf>
    <xf numFmtId="0" fontId="6" fillId="2" borderId="63" xfId="0" applyFont="1" applyFill="1" applyBorder="1" applyAlignment="1">
      <alignment horizontal="left" vertical="center" wrapText="1"/>
    </xf>
    <xf numFmtId="0" fontId="6" fillId="2" borderId="5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8"/>
  <sheetViews>
    <sheetView tabSelected="1" zoomScale="87" zoomScaleNormal="87" workbookViewId="0">
      <pane ySplit="3" topLeftCell="A19" activePane="bottomLeft" state="frozen"/>
      <selection pane="bottomLeft" activeCell="P25" sqref="P25"/>
    </sheetView>
  </sheetViews>
  <sheetFormatPr defaultRowHeight="15" x14ac:dyDescent="0.25"/>
  <cols>
    <col min="1" max="1" width="69.42578125" customWidth="1"/>
    <col min="2" max="2" width="41.5703125" style="2" customWidth="1"/>
    <col min="3" max="3" width="13.85546875" style="2" customWidth="1"/>
    <col min="4" max="4" width="12" style="2" customWidth="1"/>
    <col min="5" max="5" width="5.7109375" style="2" hidden="1" customWidth="1"/>
    <col min="6" max="6" width="6.85546875" style="2" hidden="1" customWidth="1"/>
    <col min="7" max="10" width="14.42578125" style="2" customWidth="1"/>
    <col min="11" max="11" width="11.42578125" style="2" customWidth="1"/>
    <col min="12" max="12" width="12.28515625" style="2" customWidth="1"/>
    <col min="13" max="13" width="12.42578125" style="2" customWidth="1"/>
    <col min="14" max="16" width="11.42578125" style="2" customWidth="1"/>
  </cols>
  <sheetData>
    <row r="1" spans="1:16" ht="23.25" x14ac:dyDescent="0.35">
      <c r="A1" s="361" t="s">
        <v>185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</row>
    <row r="2" spans="1:16" ht="4.5" customHeight="1" thickBot="1" x14ac:dyDescent="0.4">
      <c r="A2" s="1"/>
      <c r="B2" s="1"/>
      <c r="C2" s="1"/>
      <c r="D2" s="1"/>
      <c r="E2" s="1"/>
      <c r="F2" s="1"/>
      <c r="G2" s="1"/>
      <c r="H2" s="199"/>
      <c r="I2" s="138"/>
      <c r="J2" s="104"/>
      <c r="K2" s="13"/>
      <c r="L2" s="8"/>
      <c r="M2" s="1"/>
      <c r="N2" s="1"/>
      <c r="O2" s="1"/>
      <c r="P2" s="1"/>
    </row>
    <row r="3" spans="1:16" ht="38.25" customHeight="1" thickTop="1" thickBot="1" x14ac:dyDescent="0.3">
      <c r="A3" s="40" t="s">
        <v>144</v>
      </c>
      <c r="B3" s="41" t="s">
        <v>0</v>
      </c>
      <c r="C3" s="42" t="s">
        <v>1</v>
      </c>
      <c r="D3" s="42" t="s">
        <v>2</v>
      </c>
      <c r="E3" s="42" t="s">
        <v>3</v>
      </c>
      <c r="F3" s="42" t="s">
        <v>4</v>
      </c>
      <c r="G3" s="43" t="s">
        <v>5</v>
      </c>
      <c r="H3" s="106" t="s">
        <v>146</v>
      </c>
      <c r="I3" s="200" t="s">
        <v>128</v>
      </c>
      <c r="J3" s="106" t="s">
        <v>105</v>
      </c>
      <c r="K3" s="44" t="s">
        <v>82</v>
      </c>
      <c r="L3" s="44" t="s">
        <v>83</v>
      </c>
      <c r="M3" s="44" t="s">
        <v>6</v>
      </c>
      <c r="N3" s="44" t="s">
        <v>7</v>
      </c>
      <c r="O3" s="44" t="s">
        <v>8</v>
      </c>
      <c r="P3" s="44" t="s">
        <v>9</v>
      </c>
    </row>
    <row r="4" spans="1:16" ht="19.899999999999999" customHeight="1" thickBot="1" x14ac:dyDescent="0.3">
      <c r="A4" s="53" t="s">
        <v>10</v>
      </c>
      <c r="B4" s="54"/>
      <c r="C4" s="54"/>
      <c r="D4" s="54"/>
      <c r="E4" s="55" t="s">
        <v>11</v>
      </c>
      <c r="F4" s="54"/>
      <c r="G4" s="54"/>
      <c r="H4" s="54"/>
      <c r="I4" s="54"/>
      <c r="J4" s="54"/>
      <c r="K4" s="54"/>
      <c r="L4" s="54"/>
      <c r="M4" s="54"/>
      <c r="N4" s="54"/>
      <c r="O4" s="54"/>
      <c r="P4" s="56"/>
    </row>
    <row r="5" spans="1:16" s="21" customFormat="1" ht="14.1" customHeight="1" x14ac:dyDescent="0.25">
      <c r="A5" s="293" t="s">
        <v>145</v>
      </c>
      <c r="B5" s="294" t="s">
        <v>12</v>
      </c>
      <c r="C5" s="166">
        <v>5203680</v>
      </c>
      <c r="D5" s="166">
        <v>4550000</v>
      </c>
      <c r="E5" s="166"/>
      <c r="F5" s="166"/>
      <c r="G5" s="167">
        <f>+D5-C5</f>
        <v>-653680</v>
      </c>
      <c r="H5" s="168">
        <v>4000000</v>
      </c>
      <c r="I5" s="170">
        <v>4000000</v>
      </c>
      <c r="J5" s="169">
        <v>4000000</v>
      </c>
      <c r="K5" s="169">
        <v>4000000</v>
      </c>
      <c r="L5" s="170">
        <v>3900000</v>
      </c>
      <c r="M5" s="170">
        <v>4000000</v>
      </c>
      <c r="N5" s="170">
        <v>3800000</v>
      </c>
      <c r="O5" s="170">
        <v>3800000</v>
      </c>
      <c r="P5" s="167">
        <v>3750000</v>
      </c>
    </row>
    <row r="6" spans="1:16" s="21" customFormat="1" ht="14.1" customHeight="1" x14ac:dyDescent="0.25">
      <c r="A6" s="30" t="s">
        <v>96</v>
      </c>
      <c r="B6" s="24"/>
      <c r="C6" s="68" t="s">
        <v>97</v>
      </c>
      <c r="D6" s="68" t="s">
        <v>97</v>
      </c>
      <c r="E6" s="68" t="s">
        <v>97</v>
      </c>
      <c r="F6" s="68" t="s">
        <v>97</v>
      </c>
      <c r="G6" s="107" t="s">
        <v>97</v>
      </c>
      <c r="H6" s="115"/>
      <c r="I6" s="68"/>
      <c r="J6" s="111">
        <v>149000</v>
      </c>
      <c r="K6" s="111">
        <v>656622</v>
      </c>
      <c r="L6" s="26"/>
      <c r="M6" s="26"/>
      <c r="N6" s="26"/>
      <c r="O6" s="26"/>
      <c r="P6" s="31"/>
    </row>
    <row r="7" spans="1:16" s="21" customFormat="1" ht="14.1" customHeight="1" x14ac:dyDescent="0.25">
      <c r="A7" s="123" t="s">
        <v>163</v>
      </c>
      <c r="B7" s="284"/>
      <c r="C7" s="285"/>
      <c r="D7" s="285"/>
      <c r="E7" s="285"/>
      <c r="F7" s="285"/>
      <c r="G7" s="286"/>
      <c r="H7" s="287"/>
      <c r="I7" s="289">
        <v>32500</v>
      </c>
      <c r="J7" s="291">
        <v>147970.85999999999</v>
      </c>
      <c r="K7" s="288"/>
      <c r="L7" s="289"/>
      <c r="M7" s="289"/>
      <c r="N7" s="292">
        <v>3141.16</v>
      </c>
      <c r="O7" s="289"/>
      <c r="P7" s="290"/>
    </row>
    <row r="8" spans="1:16" s="21" customFormat="1" ht="14.1" customHeight="1" x14ac:dyDescent="0.25">
      <c r="A8" s="295" t="s">
        <v>147</v>
      </c>
      <c r="B8" s="296" t="s">
        <v>13</v>
      </c>
      <c r="C8" s="3">
        <v>2583000</v>
      </c>
      <c r="D8" s="3">
        <v>1286000</v>
      </c>
      <c r="E8" s="3"/>
      <c r="F8" s="3"/>
      <c r="G8" s="108">
        <f t="shared" ref="G8" si="0">+D8-C8</f>
        <v>-1297000</v>
      </c>
      <c r="H8" s="37">
        <v>1030000</v>
      </c>
      <c r="I8" s="22">
        <v>1030000</v>
      </c>
      <c r="J8" s="112">
        <v>1030000</v>
      </c>
      <c r="K8" s="112">
        <v>1030000</v>
      </c>
      <c r="L8" s="22">
        <v>975000</v>
      </c>
      <c r="M8" s="3">
        <v>1000000</v>
      </c>
      <c r="N8" s="3">
        <v>800000</v>
      </c>
      <c r="O8" s="3">
        <v>800000</v>
      </c>
      <c r="P8" s="38">
        <v>650000</v>
      </c>
    </row>
    <row r="9" spans="1:16" s="21" customFormat="1" ht="14.1" customHeight="1" x14ac:dyDescent="0.25">
      <c r="A9" s="295" t="s">
        <v>148</v>
      </c>
      <c r="B9" s="296" t="s">
        <v>13</v>
      </c>
      <c r="C9" s="3">
        <v>176000</v>
      </c>
      <c r="D9" s="3">
        <v>0</v>
      </c>
      <c r="E9" s="3"/>
      <c r="F9" s="3"/>
      <c r="G9" s="108">
        <f>+D9-C9</f>
        <v>-176000</v>
      </c>
      <c r="H9" s="37"/>
      <c r="I9" s="22"/>
      <c r="J9" s="112"/>
      <c r="K9" s="112"/>
      <c r="L9" s="22"/>
      <c r="M9" s="3"/>
      <c r="N9" s="3"/>
      <c r="O9" s="3"/>
      <c r="P9" s="38"/>
    </row>
    <row r="10" spans="1:16" s="21" customFormat="1" ht="14.1" customHeight="1" x14ac:dyDescent="0.25">
      <c r="A10" s="295" t="s">
        <v>181</v>
      </c>
      <c r="B10" s="296" t="s">
        <v>13</v>
      </c>
      <c r="C10" s="3">
        <v>60000</v>
      </c>
      <c r="D10" s="3">
        <v>60000</v>
      </c>
      <c r="E10" s="3"/>
      <c r="F10" s="3"/>
      <c r="G10" s="108">
        <f>+D10-C10</f>
        <v>0</v>
      </c>
      <c r="H10" s="37">
        <v>60000</v>
      </c>
      <c r="I10" s="22"/>
      <c r="J10" s="112"/>
      <c r="K10" s="112"/>
      <c r="L10" s="22"/>
      <c r="M10" s="3"/>
      <c r="N10" s="3"/>
      <c r="O10" s="3"/>
      <c r="P10" s="38"/>
    </row>
    <row r="11" spans="1:16" s="21" customFormat="1" ht="14.1" customHeight="1" x14ac:dyDescent="0.25">
      <c r="A11" s="295" t="s">
        <v>37</v>
      </c>
      <c r="B11" s="297" t="s">
        <v>84</v>
      </c>
      <c r="C11" s="3">
        <v>450000</v>
      </c>
      <c r="D11" s="3">
        <v>400000</v>
      </c>
      <c r="E11" s="3"/>
      <c r="F11" s="3"/>
      <c r="G11" s="108">
        <f>+D11-C11</f>
        <v>-50000</v>
      </c>
      <c r="H11" s="37">
        <v>300000</v>
      </c>
      <c r="I11" s="22">
        <v>300000</v>
      </c>
      <c r="J11" s="112">
        <v>300000</v>
      </c>
      <c r="K11" s="112">
        <v>300000</v>
      </c>
      <c r="L11" s="22">
        <v>270000</v>
      </c>
      <c r="M11" s="3">
        <v>270000</v>
      </c>
      <c r="N11" s="3">
        <v>250000</v>
      </c>
      <c r="O11" s="3">
        <v>180000</v>
      </c>
      <c r="P11" s="38">
        <v>180000</v>
      </c>
    </row>
    <row r="12" spans="1:16" s="21" customFormat="1" ht="14.1" customHeight="1" x14ac:dyDescent="0.25">
      <c r="A12" s="35" t="s">
        <v>129</v>
      </c>
      <c r="B12" s="227" t="s">
        <v>14</v>
      </c>
      <c r="C12" s="14"/>
      <c r="D12" s="14"/>
      <c r="E12" s="14"/>
      <c r="F12" s="14"/>
      <c r="G12" s="15">
        <f>D12-C12</f>
        <v>0</v>
      </c>
      <c r="H12" s="16"/>
      <c r="I12" s="19">
        <v>300000</v>
      </c>
      <c r="J12" s="113">
        <v>300000</v>
      </c>
      <c r="K12" s="113">
        <v>300000</v>
      </c>
      <c r="L12" s="19">
        <v>300000</v>
      </c>
      <c r="M12" s="14"/>
      <c r="N12" s="14"/>
      <c r="O12" s="14"/>
      <c r="P12" s="18"/>
    </row>
    <row r="13" spans="1:16" s="21" customFormat="1" ht="14.1" customHeight="1" x14ac:dyDescent="0.25">
      <c r="A13" s="35" t="s">
        <v>104</v>
      </c>
      <c r="B13" s="227" t="s">
        <v>18</v>
      </c>
      <c r="C13" s="3"/>
      <c r="D13" s="3"/>
      <c r="E13" s="3"/>
      <c r="F13" s="3"/>
      <c r="G13" s="145">
        <f>D13-C13</f>
        <v>0</v>
      </c>
      <c r="H13" s="147"/>
      <c r="I13" s="148"/>
      <c r="J13" s="187">
        <v>50000</v>
      </c>
      <c r="K13" s="187">
        <v>50000</v>
      </c>
      <c r="L13" s="148">
        <v>50000</v>
      </c>
      <c r="M13" s="143">
        <v>50000</v>
      </c>
      <c r="N13" s="143">
        <v>49000</v>
      </c>
      <c r="O13" s="143">
        <v>10000</v>
      </c>
      <c r="P13" s="149">
        <v>20000</v>
      </c>
    </row>
    <row r="14" spans="1:16" s="21" customFormat="1" ht="14.1" customHeight="1" x14ac:dyDescent="0.25">
      <c r="A14" s="314" t="s">
        <v>149</v>
      </c>
      <c r="B14" s="315" t="s">
        <v>136</v>
      </c>
      <c r="C14" s="3">
        <v>50000</v>
      </c>
      <c r="D14" s="3">
        <v>44000</v>
      </c>
      <c r="E14" s="3"/>
      <c r="F14" s="3"/>
      <c r="G14" s="171">
        <f>D14-C14</f>
        <v>-6000</v>
      </c>
      <c r="H14" s="126">
        <v>40000</v>
      </c>
      <c r="I14" s="131">
        <v>40000</v>
      </c>
      <c r="J14" s="132">
        <v>40000</v>
      </c>
      <c r="K14" s="132">
        <v>40000</v>
      </c>
      <c r="L14" s="131">
        <v>40000</v>
      </c>
      <c r="M14" s="129">
        <v>30000</v>
      </c>
      <c r="N14" s="129"/>
      <c r="O14" s="129"/>
      <c r="P14" s="38">
        <v>19980</v>
      </c>
    </row>
    <row r="15" spans="1:16" s="21" customFormat="1" ht="14.1" customHeight="1" thickBot="1" x14ac:dyDescent="0.3">
      <c r="A15" s="314" t="s">
        <v>182</v>
      </c>
      <c r="B15" s="315" t="s">
        <v>19</v>
      </c>
      <c r="C15" s="52">
        <v>15649</v>
      </c>
      <c r="D15" s="52">
        <v>15649</v>
      </c>
      <c r="E15" s="52"/>
      <c r="F15" s="52"/>
      <c r="G15" s="171">
        <f>D15-C15</f>
        <v>0</v>
      </c>
      <c r="H15" s="150"/>
      <c r="I15" s="342">
        <v>0</v>
      </c>
      <c r="J15" s="132"/>
      <c r="K15" s="132"/>
      <c r="L15" s="131"/>
      <c r="M15" s="129"/>
      <c r="N15" s="129"/>
      <c r="O15" s="129"/>
      <c r="P15" s="101"/>
    </row>
    <row r="16" spans="1:16" s="7" customFormat="1" ht="27" customHeight="1" x14ac:dyDescent="0.25">
      <c r="A16" s="35" t="s">
        <v>107</v>
      </c>
      <c r="B16" s="228" t="s">
        <v>106</v>
      </c>
      <c r="C16" s="52"/>
      <c r="D16" s="52"/>
      <c r="E16" s="66"/>
      <c r="F16" s="66"/>
      <c r="G16" s="145">
        <f>D16-C16</f>
        <v>0</v>
      </c>
      <c r="H16" s="147"/>
      <c r="I16" s="148">
        <v>0</v>
      </c>
      <c r="J16" s="113"/>
      <c r="K16" s="19"/>
      <c r="L16" s="14"/>
      <c r="M16" s="14"/>
      <c r="N16" s="14"/>
      <c r="O16" s="14"/>
      <c r="P16" s="133"/>
    </row>
    <row r="17" spans="1:16" s="21" customFormat="1" ht="14.1" customHeight="1" x14ac:dyDescent="0.25">
      <c r="A17" s="298" t="s">
        <v>150</v>
      </c>
      <c r="B17" s="297" t="s">
        <v>95</v>
      </c>
      <c r="C17" s="3">
        <v>10000</v>
      </c>
      <c r="D17" s="3">
        <v>0</v>
      </c>
      <c r="E17" s="3"/>
      <c r="F17" s="3"/>
      <c r="G17" s="108">
        <f>+D17-C17</f>
        <v>-10000</v>
      </c>
      <c r="H17" s="37"/>
      <c r="I17" s="22">
        <v>0</v>
      </c>
      <c r="J17" s="112">
        <v>0</v>
      </c>
      <c r="K17" s="112">
        <v>0</v>
      </c>
      <c r="L17" s="22"/>
      <c r="M17" s="3"/>
      <c r="N17" s="3"/>
      <c r="O17" s="3"/>
      <c r="P17" s="38"/>
    </row>
    <row r="18" spans="1:16" s="7" customFormat="1" ht="14.1" customHeight="1" x14ac:dyDescent="0.25">
      <c r="A18" s="298" t="s">
        <v>20</v>
      </c>
      <c r="B18" s="296" t="s">
        <v>21</v>
      </c>
      <c r="C18" s="3">
        <v>60000</v>
      </c>
      <c r="D18" s="3">
        <v>60000</v>
      </c>
      <c r="E18" s="3"/>
      <c r="F18" s="3"/>
      <c r="G18" s="108">
        <f t="shared" ref="G18" si="1">+D18-C18</f>
        <v>0</v>
      </c>
      <c r="H18" s="37">
        <v>40000</v>
      </c>
      <c r="I18" s="22">
        <v>40000</v>
      </c>
      <c r="J18" s="173"/>
      <c r="K18" s="173">
        <v>40000</v>
      </c>
      <c r="L18" s="174">
        <v>40000</v>
      </c>
      <c r="M18" s="165">
        <v>40000</v>
      </c>
      <c r="N18" s="165">
        <v>40000</v>
      </c>
      <c r="O18" s="165">
        <v>40000</v>
      </c>
      <c r="P18" s="175">
        <v>30000</v>
      </c>
    </row>
    <row r="19" spans="1:16" s="7" customFormat="1" ht="14.1" customHeight="1" x14ac:dyDescent="0.25">
      <c r="A19" s="32" t="s">
        <v>114</v>
      </c>
      <c r="B19" s="227" t="s">
        <v>114</v>
      </c>
      <c r="C19" s="3"/>
      <c r="D19" s="3"/>
      <c r="E19" s="3"/>
      <c r="F19" s="3"/>
      <c r="G19" s="15">
        <f>D19-C19</f>
        <v>0</v>
      </c>
      <c r="H19" s="37"/>
      <c r="I19" s="148">
        <v>20000</v>
      </c>
      <c r="J19" s="113"/>
      <c r="K19" s="113"/>
      <c r="L19" s="19"/>
      <c r="M19" s="14"/>
      <c r="N19" s="14"/>
      <c r="O19" s="14"/>
      <c r="P19" s="18"/>
    </row>
    <row r="20" spans="1:16" s="7" customFormat="1" ht="14.1" customHeight="1" x14ac:dyDescent="0.25">
      <c r="A20" s="32" t="s">
        <v>130</v>
      </c>
      <c r="B20" s="227" t="s">
        <v>131</v>
      </c>
      <c r="C20" s="14"/>
      <c r="D20" s="14"/>
      <c r="E20" s="14"/>
      <c r="F20" s="14"/>
      <c r="G20" s="15">
        <f>D20-C20</f>
        <v>0</v>
      </c>
      <c r="H20" s="16"/>
      <c r="I20" s="19"/>
      <c r="J20" s="113"/>
      <c r="K20" s="113">
        <v>0</v>
      </c>
      <c r="L20" s="19"/>
      <c r="M20" s="14"/>
      <c r="N20" s="14"/>
      <c r="O20" s="14"/>
      <c r="P20" s="18"/>
    </row>
    <row r="21" spans="1:16" s="7" customFormat="1" ht="14.1" customHeight="1" x14ac:dyDescent="0.25">
      <c r="A21" s="298" t="s">
        <v>174</v>
      </c>
      <c r="B21" s="297" t="s">
        <v>122</v>
      </c>
      <c r="C21" s="3">
        <v>20000</v>
      </c>
      <c r="D21" s="3">
        <v>20000</v>
      </c>
      <c r="E21" s="14"/>
      <c r="F21" s="14"/>
      <c r="G21" s="108">
        <f>D21-C21</f>
        <v>0</v>
      </c>
      <c r="H21" s="37">
        <v>20000</v>
      </c>
      <c r="I21" s="22">
        <v>20000</v>
      </c>
      <c r="J21" s="112"/>
      <c r="K21" s="112"/>
      <c r="L21" s="22"/>
      <c r="M21" s="3">
        <v>20000</v>
      </c>
      <c r="N21" s="3">
        <v>20000</v>
      </c>
      <c r="O21" s="3"/>
      <c r="P21" s="38">
        <v>20000</v>
      </c>
    </row>
    <row r="22" spans="1:16" s="7" customFormat="1" ht="26.45" customHeight="1" x14ac:dyDescent="0.25">
      <c r="A22" s="32" t="s">
        <v>75</v>
      </c>
      <c r="B22" s="100" t="s">
        <v>94</v>
      </c>
      <c r="C22" s="14"/>
      <c r="D22" s="14"/>
      <c r="E22" s="14"/>
      <c r="F22" s="14"/>
      <c r="G22" s="15">
        <f>D22-C22</f>
        <v>0</v>
      </c>
      <c r="H22" s="16"/>
      <c r="I22" s="19"/>
      <c r="J22" s="113"/>
      <c r="K22" s="113"/>
      <c r="L22" s="19"/>
      <c r="M22" s="14"/>
      <c r="N22" s="14">
        <v>10000</v>
      </c>
      <c r="O22" s="14">
        <v>10000</v>
      </c>
      <c r="P22" s="18">
        <v>10000</v>
      </c>
    </row>
    <row r="23" spans="1:16" s="7" customFormat="1" ht="14.1" customHeight="1" x14ac:dyDescent="0.25">
      <c r="A23" s="33" t="s">
        <v>109</v>
      </c>
      <c r="B23" s="23" t="s">
        <v>15</v>
      </c>
      <c r="C23" s="25"/>
      <c r="D23" s="25"/>
      <c r="E23" s="25"/>
      <c r="F23" s="25"/>
      <c r="G23" s="34">
        <f>D23-C23</f>
        <v>0</v>
      </c>
      <c r="H23" s="39"/>
      <c r="I23" s="203"/>
      <c r="J23" s="114"/>
      <c r="K23" s="114"/>
      <c r="L23" s="25">
        <v>150000</v>
      </c>
      <c r="M23" s="25">
        <v>150000</v>
      </c>
      <c r="N23" s="25"/>
      <c r="O23" s="25"/>
      <c r="P23" s="34"/>
    </row>
    <row r="24" spans="1:16" s="7" customFormat="1" ht="14.1" customHeight="1" x14ac:dyDescent="0.25">
      <c r="A24" s="30" t="s">
        <v>96</v>
      </c>
      <c r="B24" s="24"/>
      <c r="C24" s="68" t="s">
        <v>97</v>
      </c>
      <c r="D24" s="68" t="s">
        <v>97</v>
      </c>
      <c r="E24" s="68" t="s">
        <v>97</v>
      </c>
      <c r="F24" s="68" t="s">
        <v>97</v>
      </c>
      <c r="G24" s="107" t="s">
        <v>97</v>
      </c>
      <c r="H24" s="115"/>
      <c r="I24" s="68"/>
      <c r="J24" s="201"/>
      <c r="K24" s="111"/>
      <c r="L24" s="26">
        <v>714</v>
      </c>
      <c r="M24" s="26"/>
      <c r="N24" s="26"/>
      <c r="O24" s="26"/>
      <c r="P24" s="31"/>
    </row>
    <row r="25" spans="1:16" s="7" customFormat="1" ht="14.1" customHeight="1" x14ac:dyDescent="0.25">
      <c r="A25" s="35" t="s">
        <v>46</v>
      </c>
      <c r="B25" s="100" t="s">
        <v>47</v>
      </c>
      <c r="C25" s="14"/>
      <c r="D25" s="14"/>
      <c r="E25" s="14"/>
      <c r="F25" s="14"/>
      <c r="G25" s="15">
        <f>D25-C25</f>
        <v>0</v>
      </c>
      <c r="H25" s="16"/>
      <c r="I25" s="19"/>
      <c r="J25" s="113"/>
      <c r="K25" s="113"/>
      <c r="L25" s="19">
        <v>20000</v>
      </c>
      <c r="M25" s="14">
        <v>20000</v>
      </c>
      <c r="N25" s="14">
        <v>45000</v>
      </c>
      <c r="O25" s="14"/>
      <c r="P25" s="18"/>
    </row>
    <row r="26" spans="1:16" s="7" customFormat="1" ht="14.1" customHeight="1" x14ac:dyDescent="0.25">
      <c r="A26" s="35" t="s">
        <v>143</v>
      </c>
      <c r="B26" s="100" t="s">
        <v>142</v>
      </c>
      <c r="C26" s="165"/>
      <c r="D26" s="3"/>
      <c r="E26" s="194"/>
      <c r="F26" s="194"/>
      <c r="G26" s="15">
        <f>D26-C26</f>
        <v>0</v>
      </c>
      <c r="H26" s="16">
        <v>5000</v>
      </c>
      <c r="I26" s="204"/>
      <c r="J26" s="202"/>
      <c r="K26" s="113"/>
      <c r="L26" s="19"/>
      <c r="M26" s="14"/>
      <c r="N26" s="14"/>
      <c r="O26" s="14"/>
      <c r="P26" s="18"/>
    </row>
    <row r="27" spans="1:16" ht="15" customHeight="1" x14ac:dyDescent="0.25">
      <c r="A27" s="362" t="s">
        <v>151</v>
      </c>
      <c r="B27" s="9" t="s">
        <v>22</v>
      </c>
      <c r="C27" s="236">
        <f>SUM(C5:C26)</f>
        <v>8628329</v>
      </c>
      <c r="D27" s="6">
        <f>SUM(D5:D26)</f>
        <v>6435649</v>
      </c>
      <c r="E27" s="80">
        <f>SUM(E5:E25)</f>
        <v>0</v>
      </c>
      <c r="F27" s="236">
        <f>SUM(F5:F25)</f>
        <v>0</v>
      </c>
      <c r="G27" s="234">
        <f>SUM(G5:G26)</f>
        <v>-2192680</v>
      </c>
      <c r="H27" s="371">
        <f>SUM(H8:H26)+H5</f>
        <v>5495000</v>
      </c>
      <c r="I27" s="369">
        <f>SUM(I8:I26)+I5</f>
        <v>5750000</v>
      </c>
      <c r="J27" s="359">
        <f>+(J5+J8+J11+J12+J13+J14+J16+J17+J18+J20+J21+J22+J23+J25+J26)</f>
        <v>5720000</v>
      </c>
      <c r="K27" s="367">
        <f t="shared" ref="K27:P27" si="2">+(K5+K8+K11+K12+K13+K14+K17+K18+K20+K21+K22+K23+K25+K26)</f>
        <v>5760000</v>
      </c>
      <c r="L27" s="363">
        <f t="shared" si="2"/>
        <v>5745000</v>
      </c>
      <c r="M27" s="363">
        <f t="shared" si="2"/>
        <v>5580000</v>
      </c>
      <c r="N27" s="363">
        <f t="shared" si="2"/>
        <v>5014000</v>
      </c>
      <c r="O27" s="363">
        <f t="shared" si="2"/>
        <v>4840000</v>
      </c>
      <c r="P27" s="365">
        <f t="shared" si="2"/>
        <v>4679980</v>
      </c>
    </row>
    <row r="28" spans="1:16" ht="15" customHeight="1" thickBot="1" x14ac:dyDescent="0.3">
      <c r="A28" s="362"/>
      <c r="B28" s="57" t="s">
        <v>23</v>
      </c>
      <c r="C28" s="58"/>
      <c r="D28" s="235">
        <f>6500000-D27</f>
        <v>64351</v>
      </c>
      <c r="E28" s="59"/>
      <c r="F28" s="60"/>
      <c r="G28" s="50"/>
      <c r="H28" s="372"/>
      <c r="I28" s="370"/>
      <c r="J28" s="360"/>
      <c r="K28" s="368"/>
      <c r="L28" s="364"/>
      <c r="M28" s="364"/>
      <c r="N28" s="364"/>
      <c r="O28" s="364"/>
      <c r="P28" s="366"/>
    </row>
    <row r="29" spans="1:16" ht="19.899999999999999" customHeight="1" thickBot="1" x14ac:dyDescent="0.3">
      <c r="A29" s="53" t="s">
        <v>155</v>
      </c>
      <c r="B29" s="54"/>
      <c r="C29" s="54"/>
      <c r="D29" s="54"/>
      <c r="E29" s="55" t="s">
        <v>11</v>
      </c>
      <c r="F29" s="54"/>
      <c r="G29" s="54"/>
      <c r="H29" s="63"/>
      <c r="I29" s="63"/>
      <c r="J29" s="63"/>
      <c r="K29" s="63"/>
      <c r="L29" s="63"/>
      <c r="M29" s="63"/>
      <c r="N29" s="63"/>
      <c r="O29" s="63"/>
      <c r="P29" s="65"/>
    </row>
    <row r="30" spans="1:16" s="7" customFormat="1" ht="14.1" customHeight="1" x14ac:dyDescent="0.25">
      <c r="A30" s="274" t="s">
        <v>111</v>
      </c>
      <c r="B30" s="240" t="s">
        <v>39</v>
      </c>
      <c r="C30" s="247"/>
      <c r="D30" s="247"/>
      <c r="E30" s="247"/>
      <c r="F30" s="247"/>
      <c r="G30" s="261">
        <f t="shared" ref="G30:G44" si="3">D30-C30</f>
        <v>0</v>
      </c>
      <c r="H30" s="262"/>
      <c r="I30" s="88">
        <v>0</v>
      </c>
      <c r="J30" s="207"/>
      <c r="K30" s="116"/>
      <c r="L30" s="66"/>
      <c r="M30" s="66"/>
      <c r="N30" s="66"/>
      <c r="O30" s="66"/>
      <c r="P30" s="67"/>
    </row>
    <row r="31" spans="1:16" s="7" customFormat="1" ht="14.1" customHeight="1" x14ac:dyDescent="0.25">
      <c r="A31" s="246" t="s">
        <v>112</v>
      </c>
      <c r="B31" s="240" t="s">
        <v>39</v>
      </c>
      <c r="C31" s="247"/>
      <c r="D31" s="247"/>
      <c r="E31" s="247"/>
      <c r="F31" s="247"/>
      <c r="G31" s="259">
        <f>D31-C31</f>
        <v>0</v>
      </c>
      <c r="H31" s="260"/>
      <c r="I31" s="247">
        <v>0</v>
      </c>
      <c r="J31" s="208"/>
      <c r="K31" s="134"/>
      <c r="L31" s="52"/>
      <c r="M31" s="52"/>
      <c r="N31" s="52"/>
      <c r="O31" s="52"/>
      <c r="P31" s="101"/>
    </row>
    <row r="32" spans="1:16" s="7" customFormat="1" ht="29.45" customHeight="1" x14ac:dyDescent="0.25">
      <c r="A32" s="323" t="s">
        <v>113</v>
      </c>
      <c r="B32" s="324" t="s">
        <v>39</v>
      </c>
      <c r="C32" s="52">
        <v>50000</v>
      </c>
      <c r="D32" s="52">
        <v>50000</v>
      </c>
      <c r="E32" s="247"/>
      <c r="F32" s="247"/>
      <c r="G32" s="101">
        <f>D32-C32</f>
        <v>0</v>
      </c>
      <c r="H32" s="134">
        <v>75000</v>
      </c>
      <c r="I32" s="52">
        <v>50000</v>
      </c>
      <c r="J32" s="208">
        <v>50000</v>
      </c>
      <c r="K32" s="134">
        <v>49500</v>
      </c>
      <c r="L32" s="52">
        <v>49500</v>
      </c>
      <c r="M32" s="52">
        <v>49500</v>
      </c>
      <c r="N32" s="52">
        <v>49815</v>
      </c>
      <c r="O32" s="52">
        <v>35000</v>
      </c>
      <c r="P32" s="101"/>
    </row>
    <row r="33" spans="1:16" s="7" customFormat="1" ht="27" customHeight="1" x14ac:dyDescent="0.25">
      <c r="A33" s="295" t="s">
        <v>156</v>
      </c>
      <c r="B33" s="301" t="s">
        <v>38</v>
      </c>
      <c r="C33" s="3">
        <v>49000</v>
      </c>
      <c r="D33" s="3">
        <v>49000</v>
      </c>
      <c r="E33" s="3"/>
      <c r="F33" s="3"/>
      <c r="G33" s="38">
        <f t="shared" si="3"/>
        <v>0</v>
      </c>
      <c r="H33" s="177">
        <v>49000</v>
      </c>
      <c r="I33" s="3">
        <v>49000</v>
      </c>
      <c r="J33" s="112">
        <v>49000</v>
      </c>
      <c r="K33" s="177">
        <v>49000</v>
      </c>
      <c r="L33" s="3">
        <v>49000</v>
      </c>
      <c r="M33" s="3">
        <v>49000</v>
      </c>
      <c r="N33" s="3">
        <v>49000</v>
      </c>
      <c r="O33" s="3">
        <v>40000</v>
      </c>
      <c r="P33" s="38">
        <v>49900</v>
      </c>
    </row>
    <row r="34" spans="1:16" s="7" customFormat="1" ht="14.1" customHeight="1" x14ac:dyDescent="0.25">
      <c r="A34" s="304" t="s">
        <v>108</v>
      </c>
      <c r="B34" s="305" t="s">
        <v>133</v>
      </c>
      <c r="C34" s="178">
        <v>50000</v>
      </c>
      <c r="D34" s="178">
        <v>50000</v>
      </c>
      <c r="E34" s="231"/>
      <c r="F34" s="232"/>
      <c r="G34" s="180">
        <f t="shared" si="3"/>
        <v>0</v>
      </c>
      <c r="H34" s="205">
        <v>49900</v>
      </c>
      <c r="I34" s="213">
        <v>40000</v>
      </c>
      <c r="J34" s="209">
        <v>40000</v>
      </c>
      <c r="K34" s="181">
        <v>40000</v>
      </c>
      <c r="L34" s="178">
        <v>32000</v>
      </c>
      <c r="M34" s="178">
        <v>40000</v>
      </c>
      <c r="N34" s="178">
        <v>35000</v>
      </c>
      <c r="O34" s="178">
        <v>20000</v>
      </c>
      <c r="P34" s="180">
        <v>20000</v>
      </c>
    </row>
    <row r="35" spans="1:16" s="7" customFormat="1" ht="14.1" customHeight="1" x14ac:dyDescent="0.25">
      <c r="A35" s="30" t="s">
        <v>96</v>
      </c>
      <c r="B35" s="102"/>
      <c r="C35" s="69"/>
      <c r="D35" s="69"/>
      <c r="E35" s="69" t="s">
        <v>98</v>
      </c>
      <c r="F35" s="69" t="s">
        <v>98</v>
      </c>
      <c r="G35" s="109" t="s">
        <v>98</v>
      </c>
      <c r="H35" s="206"/>
      <c r="I35" s="69"/>
      <c r="J35" s="210"/>
      <c r="K35" s="191"/>
      <c r="L35" s="64"/>
      <c r="M35" s="64">
        <v>7801</v>
      </c>
      <c r="N35" s="64"/>
      <c r="O35" s="64"/>
      <c r="P35" s="78"/>
    </row>
    <row r="36" spans="1:16" s="7" customFormat="1" ht="14.1" customHeight="1" x14ac:dyDescent="0.25">
      <c r="A36" s="282" t="s">
        <v>141</v>
      </c>
      <c r="B36" s="253" t="s">
        <v>133</v>
      </c>
      <c r="C36" s="254"/>
      <c r="D36" s="254"/>
      <c r="E36" s="255"/>
      <c r="F36" s="255"/>
      <c r="G36" s="256">
        <f>D36-C36</f>
        <v>0</v>
      </c>
      <c r="H36" s="257">
        <v>33100</v>
      </c>
      <c r="I36" s="214"/>
      <c r="J36" s="211"/>
      <c r="K36" s="195"/>
      <c r="L36" s="196"/>
      <c r="M36" s="196"/>
      <c r="N36" s="196"/>
      <c r="O36" s="196"/>
      <c r="P36" s="197"/>
    </row>
    <row r="37" spans="1:16" s="7" customFormat="1" ht="14.1" customHeight="1" x14ac:dyDescent="0.25">
      <c r="A37" s="295" t="s">
        <v>24</v>
      </c>
      <c r="B37" s="301" t="s">
        <v>85</v>
      </c>
      <c r="C37" s="3">
        <v>40000</v>
      </c>
      <c r="D37" s="3">
        <v>40000</v>
      </c>
      <c r="E37" s="3"/>
      <c r="F37" s="3"/>
      <c r="G37" s="108">
        <f t="shared" si="3"/>
        <v>0</v>
      </c>
      <c r="H37" s="112">
        <v>30000</v>
      </c>
      <c r="I37" s="22">
        <v>25000</v>
      </c>
      <c r="J37" s="112">
        <v>25000</v>
      </c>
      <c r="K37" s="112">
        <v>35000</v>
      </c>
      <c r="L37" s="22">
        <v>45000</v>
      </c>
      <c r="M37" s="3">
        <v>48000</v>
      </c>
      <c r="N37" s="3">
        <v>48000</v>
      </c>
      <c r="O37" s="3">
        <v>50000</v>
      </c>
      <c r="P37" s="38">
        <v>50000</v>
      </c>
    </row>
    <row r="38" spans="1:16" s="7" customFormat="1" ht="14.1" customHeight="1" x14ac:dyDescent="0.25">
      <c r="A38" s="35" t="s">
        <v>73</v>
      </c>
      <c r="B38" s="228" t="s">
        <v>74</v>
      </c>
      <c r="C38" s="14"/>
      <c r="D38" s="14"/>
      <c r="E38" s="14"/>
      <c r="F38" s="14"/>
      <c r="G38" s="18">
        <f t="shared" si="3"/>
        <v>0</v>
      </c>
      <c r="H38" s="117"/>
      <c r="I38" s="14"/>
      <c r="J38" s="113"/>
      <c r="K38" s="117"/>
      <c r="L38" s="14"/>
      <c r="M38" s="14">
        <v>40000</v>
      </c>
      <c r="N38" s="14">
        <v>70000</v>
      </c>
      <c r="O38" s="14">
        <v>70000</v>
      </c>
      <c r="P38" s="18">
        <v>70000</v>
      </c>
    </row>
    <row r="39" spans="1:16" s="7" customFormat="1" ht="14.1" customHeight="1" x14ac:dyDescent="0.25">
      <c r="A39" s="35" t="s">
        <v>120</v>
      </c>
      <c r="B39" s="228" t="s">
        <v>15</v>
      </c>
      <c r="C39" s="14"/>
      <c r="D39" s="14"/>
      <c r="E39" s="14"/>
      <c r="F39" s="14"/>
      <c r="G39" s="18">
        <f t="shared" si="3"/>
        <v>0</v>
      </c>
      <c r="H39" s="117"/>
      <c r="I39" s="14">
        <v>50000</v>
      </c>
      <c r="J39" s="113"/>
      <c r="K39" s="188"/>
      <c r="L39" s="143"/>
      <c r="M39" s="14">
        <v>49000</v>
      </c>
      <c r="N39" s="14">
        <v>49000</v>
      </c>
      <c r="O39" s="14">
        <v>40000</v>
      </c>
      <c r="P39" s="18">
        <v>48000</v>
      </c>
    </row>
    <row r="40" spans="1:16" s="7" customFormat="1" ht="14.1" customHeight="1" x14ac:dyDescent="0.25">
      <c r="A40" s="295" t="s">
        <v>121</v>
      </c>
      <c r="B40" s="301" t="s">
        <v>48</v>
      </c>
      <c r="C40" s="3">
        <v>48700</v>
      </c>
      <c r="D40" s="3">
        <v>48700</v>
      </c>
      <c r="E40" s="14"/>
      <c r="F40" s="14"/>
      <c r="G40" s="38">
        <f t="shared" si="3"/>
        <v>0</v>
      </c>
      <c r="H40" s="177">
        <v>50000</v>
      </c>
      <c r="I40" s="3">
        <v>49500</v>
      </c>
      <c r="J40" s="112"/>
      <c r="K40" s="177">
        <v>48300</v>
      </c>
      <c r="L40" s="3">
        <v>48300</v>
      </c>
      <c r="M40" s="3">
        <v>33200</v>
      </c>
      <c r="N40" s="3">
        <v>26320</v>
      </c>
      <c r="O40" s="3">
        <v>35000</v>
      </c>
      <c r="P40" s="38">
        <v>33500</v>
      </c>
    </row>
    <row r="41" spans="1:16" s="7" customFormat="1" ht="14.1" customHeight="1" x14ac:dyDescent="0.25">
      <c r="A41" s="35" t="s">
        <v>41</v>
      </c>
      <c r="B41" s="228" t="s">
        <v>25</v>
      </c>
      <c r="C41" s="14"/>
      <c r="D41" s="14"/>
      <c r="E41" s="14"/>
      <c r="F41" s="14"/>
      <c r="G41" s="18">
        <f t="shared" si="3"/>
        <v>0</v>
      </c>
      <c r="H41" s="117">
        <v>25000</v>
      </c>
      <c r="I41" s="14"/>
      <c r="J41" s="113"/>
      <c r="K41" s="117">
        <v>20000</v>
      </c>
      <c r="L41" s="14">
        <v>20000</v>
      </c>
      <c r="M41" s="14"/>
      <c r="N41" s="14"/>
      <c r="O41" s="14"/>
      <c r="P41" s="18"/>
    </row>
    <row r="42" spans="1:16" s="7" customFormat="1" ht="14.1" customHeight="1" x14ac:dyDescent="0.25">
      <c r="A42" s="35" t="s">
        <v>49</v>
      </c>
      <c r="B42" s="228" t="s">
        <v>33</v>
      </c>
      <c r="C42" s="14"/>
      <c r="D42" s="14"/>
      <c r="E42" s="14"/>
      <c r="F42" s="14"/>
      <c r="G42" s="18">
        <f t="shared" si="3"/>
        <v>0</v>
      </c>
      <c r="H42" s="117"/>
      <c r="I42" s="14"/>
      <c r="J42" s="113"/>
      <c r="K42" s="117"/>
      <c r="L42" s="14">
        <v>24000</v>
      </c>
      <c r="M42" s="47"/>
      <c r="N42" s="47"/>
      <c r="O42" s="47"/>
      <c r="P42" s="51"/>
    </row>
    <row r="43" spans="1:16" s="7" customFormat="1" ht="14.1" customHeight="1" x14ac:dyDescent="0.25">
      <c r="A43" s="35" t="s">
        <v>81</v>
      </c>
      <c r="B43" s="228" t="s">
        <v>50</v>
      </c>
      <c r="C43" s="14"/>
      <c r="D43" s="14"/>
      <c r="E43" s="14"/>
      <c r="F43" s="14"/>
      <c r="G43" s="18">
        <f t="shared" si="3"/>
        <v>0</v>
      </c>
      <c r="H43" s="117"/>
      <c r="I43" s="14"/>
      <c r="J43" s="113"/>
      <c r="K43" s="117">
        <v>80000</v>
      </c>
      <c r="L43" s="14">
        <v>75000</v>
      </c>
      <c r="M43" s="14">
        <v>75000</v>
      </c>
      <c r="N43" s="14"/>
      <c r="O43" s="14"/>
      <c r="P43" s="18"/>
    </row>
    <row r="44" spans="1:16" s="7" customFormat="1" ht="14.1" customHeight="1" x14ac:dyDescent="0.25">
      <c r="A44" s="258" t="s">
        <v>132</v>
      </c>
      <c r="B44" s="238" t="s">
        <v>51</v>
      </c>
      <c r="C44" s="238"/>
      <c r="D44" s="14"/>
      <c r="E44" s="14"/>
      <c r="F44" s="14"/>
      <c r="G44" s="18">
        <f t="shared" si="3"/>
        <v>0</v>
      </c>
      <c r="H44" s="117">
        <v>38000</v>
      </c>
      <c r="I44" s="14">
        <v>35000</v>
      </c>
      <c r="J44" s="113">
        <v>39000</v>
      </c>
      <c r="K44" s="117">
        <v>38000</v>
      </c>
      <c r="L44" s="14">
        <v>36500</v>
      </c>
      <c r="M44" s="14"/>
      <c r="N44" s="14"/>
      <c r="O44" s="14"/>
      <c r="P44" s="18"/>
    </row>
    <row r="45" spans="1:16" s="7" customFormat="1" ht="14.1" customHeight="1" x14ac:dyDescent="0.25">
      <c r="A45" s="325" t="s">
        <v>167</v>
      </c>
      <c r="B45" s="326" t="s">
        <v>124</v>
      </c>
      <c r="C45" s="327">
        <v>49500</v>
      </c>
      <c r="D45" s="3">
        <v>0</v>
      </c>
      <c r="E45" s="279"/>
      <c r="F45" s="279"/>
      <c r="G45" s="316">
        <f>D45-C45</f>
        <v>-49500</v>
      </c>
      <c r="H45" s="317"/>
      <c r="I45" s="129">
        <v>48000</v>
      </c>
      <c r="J45" s="202"/>
      <c r="K45" s="151"/>
      <c r="L45" s="47"/>
      <c r="M45" s="47"/>
      <c r="N45" s="47"/>
      <c r="O45" s="47"/>
      <c r="P45" s="51"/>
    </row>
    <row r="46" spans="1:16" s="7" customFormat="1" ht="14.1" customHeight="1" x14ac:dyDescent="0.25">
      <c r="A46" s="277" t="s">
        <v>102</v>
      </c>
      <c r="B46" s="278" t="s">
        <v>103</v>
      </c>
      <c r="C46" s="238"/>
      <c r="D46" s="14"/>
      <c r="E46" s="279"/>
      <c r="F46" s="279"/>
      <c r="G46" s="280">
        <f>D46-C46</f>
        <v>0</v>
      </c>
      <c r="H46" s="281"/>
      <c r="I46" s="242">
        <v>0</v>
      </c>
      <c r="J46" s="202">
        <v>0</v>
      </c>
      <c r="K46" s="152"/>
      <c r="L46" s="153"/>
      <c r="M46" s="47"/>
      <c r="N46" s="47"/>
      <c r="O46" s="47"/>
      <c r="P46" s="51"/>
    </row>
    <row r="47" spans="1:16" s="7" customFormat="1" ht="14.1" customHeight="1" x14ac:dyDescent="0.25">
      <c r="A47" s="306" t="s">
        <v>139</v>
      </c>
      <c r="B47" s="307" t="s">
        <v>123</v>
      </c>
      <c r="C47" s="308">
        <v>50000</v>
      </c>
      <c r="D47" s="165">
        <v>50000</v>
      </c>
      <c r="E47" s="165"/>
      <c r="F47" s="165"/>
      <c r="G47" s="175">
        <f>D47-C47</f>
        <v>0</v>
      </c>
      <c r="H47" s="190">
        <v>50000</v>
      </c>
      <c r="I47" s="165">
        <v>40000</v>
      </c>
      <c r="J47" s="212"/>
      <c r="K47" s="152"/>
      <c r="L47" s="153"/>
      <c r="M47" s="47"/>
      <c r="N47" s="47"/>
      <c r="O47" s="47"/>
      <c r="P47" s="51"/>
    </row>
    <row r="48" spans="1:16" s="7" customFormat="1" ht="14.1" customHeight="1" x14ac:dyDescent="0.25">
      <c r="A48" s="306" t="s">
        <v>153</v>
      </c>
      <c r="B48" s="307" t="s">
        <v>152</v>
      </c>
      <c r="C48" s="309">
        <v>45000</v>
      </c>
      <c r="D48" s="310">
        <v>0</v>
      </c>
      <c r="E48" s="229"/>
      <c r="F48" s="229"/>
      <c r="G48" s="175">
        <f>D48-C48</f>
        <v>-45000</v>
      </c>
      <c r="H48" s="230"/>
      <c r="I48" s="192"/>
      <c r="J48" s="212"/>
      <c r="K48" s="152"/>
      <c r="L48" s="153"/>
      <c r="M48" s="47"/>
      <c r="N48" s="47"/>
      <c r="O48" s="47"/>
      <c r="P48" s="51"/>
    </row>
    <row r="49" spans="1:17" s="7" customFormat="1" ht="15" customHeight="1" x14ac:dyDescent="0.25">
      <c r="A49" s="347" t="s">
        <v>154</v>
      </c>
      <c r="B49" s="4" t="s">
        <v>22</v>
      </c>
      <c r="C49" s="5">
        <f>SUM(C30:C48)</f>
        <v>382200</v>
      </c>
      <c r="D49" s="6">
        <f>SUM(D30:D48)</f>
        <v>287700</v>
      </c>
      <c r="E49" s="6"/>
      <c r="F49" s="6"/>
      <c r="G49" s="110">
        <f>SUM(G30:G48)</f>
        <v>-94500</v>
      </c>
      <c r="H49" s="371">
        <f>SUM(H30:H48)</f>
        <v>400000</v>
      </c>
      <c r="I49" s="369">
        <f>SUM(I30:I48)</f>
        <v>386500</v>
      </c>
      <c r="J49" s="367">
        <f t="shared" ref="J49:P49" si="4">+(J30+J31+J32+J33+J34+J37+J38+J39+J40+J41+J42+J43+J44+J46)</f>
        <v>203000</v>
      </c>
      <c r="K49" s="367">
        <f t="shared" si="4"/>
        <v>359800</v>
      </c>
      <c r="L49" s="363">
        <f t="shared" si="4"/>
        <v>379300</v>
      </c>
      <c r="M49" s="363">
        <f t="shared" si="4"/>
        <v>383700</v>
      </c>
      <c r="N49" s="363">
        <f t="shared" si="4"/>
        <v>327135</v>
      </c>
      <c r="O49" s="363">
        <f t="shared" si="4"/>
        <v>290000</v>
      </c>
      <c r="P49" s="365">
        <f t="shared" si="4"/>
        <v>271400</v>
      </c>
    </row>
    <row r="50" spans="1:17" s="7" customFormat="1" ht="15" customHeight="1" thickBot="1" x14ac:dyDescent="0.3">
      <c r="A50" s="348"/>
      <c r="B50" s="57" t="s">
        <v>23</v>
      </c>
      <c r="C50" s="61"/>
      <c r="D50" s="62">
        <f>500000-D49</f>
        <v>212300</v>
      </c>
      <c r="E50" s="62">
        <f>SUM(E33:E41)</f>
        <v>0</v>
      </c>
      <c r="F50" s="62">
        <f>SUM(F33:F41)</f>
        <v>0</v>
      </c>
      <c r="G50" s="50"/>
      <c r="H50" s="372"/>
      <c r="I50" s="370"/>
      <c r="J50" s="368"/>
      <c r="K50" s="368"/>
      <c r="L50" s="364"/>
      <c r="M50" s="364"/>
      <c r="N50" s="364"/>
      <c r="O50" s="364"/>
      <c r="P50" s="366"/>
    </row>
    <row r="51" spans="1:17" ht="19.899999999999999" customHeight="1" thickBot="1" x14ac:dyDescent="0.3">
      <c r="A51" s="53" t="s">
        <v>26</v>
      </c>
      <c r="B51" s="54"/>
      <c r="C51" s="54"/>
      <c r="D51" s="54"/>
      <c r="E51" s="55" t="s">
        <v>11</v>
      </c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6"/>
    </row>
    <row r="52" spans="1:17" ht="27" customHeight="1" x14ac:dyDescent="0.25">
      <c r="A52" s="299" t="s">
        <v>86</v>
      </c>
      <c r="B52" s="300" t="s">
        <v>110</v>
      </c>
      <c r="C52" s="66">
        <v>185560</v>
      </c>
      <c r="D52" s="66">
        <v>150000</v>
      </c>
      <c r="E52" s="66"/>
      <c r="F52" s="66"/>
      <c r="G52" s="162">
        <f>D52-C52</f>
        <v>-35560</v>
      </c>
      <c r="H52" s="119">
        <v>125000</v>
      </c>
      <c r="I52" s="164">
        <v>120000</v>
      </c>
      <c r="J52" s="207">
        <v>150000</v>
      </c>
      <c r="K52" s="163"/>
      <c r="L52" s="164"/>
      <c r="M52" s="66"/>
      <c r="N52" s="66"/>
      <c r="O52" s="66">
        <v>150000</v>
      </c>
      <c r="P52" s="67">
        <v>150000</v>
      </c>
    </row>
    <row r="53" spans="1:17" ht="14.1" customHeight="1" x14ac:dyDescent="0.25">
      <c r="A53" s="295" t="s">
        <v>166</v>
      </c>
      <c r="B53" s="301" t="s">
        <v>30</v>
      </c>
      <c r="C53" s="3">
        <v>130000</v>
      </c>
      <c r="D53" s="3">
        <v>130000</v>
      </c>
      <c r="E53" s="14"/>
      <c r="F53" s="14"/>
      <c r="G53" s="108">
        <f t="shared" ref="G53" si="5">+D53-C53</f>
        <v>0</v>
      </c>
      <c r="H53" s="37">
        <v>130000</v>
      </c>
      <c r="I53" s="22">
        <v>120000</v>
      </c>
      <c r="J53" s="112">
        <v>120000</v>
      </c>
      <c r="K53" s="105">
        <v>100000</v>
      </c>
      <c r="L53" s="22">
        <v>100000</v>
      </c>
      <c r="M53" s="3">
        <v>100000</v>
      </c>
      <c r="N53" s="3">
        <v>100000</v>
      </c>
      <c r="O53" s="3">
        <v>70000</v>
      </c>
      <c r="P53" s="38">
        <v>100000</v>
      </c>
    </row>
    <row r="54" spans="1:17" ht="14.1" customHeight="1" x14ac:dyDescent="0.25">
      <c r="A54" s="295" t="s">
        <v>87</v>
      </c>
      <c r="B54" s="301" t="s">
        <v>32</v>
      </c>
      <c r="C54" s="3">
        <v>90000</v>
      </c>
      <c r="D54" s="3">
        <v>90000</v>
      </c>
      <c r="E54" s="3"/>
      <c r="F54" s="3"/>
      <c r="G54" s="108">
        <f>+D54-C54</f>
        <v>0</v>
      </c>
      <c r="H54" s="37">
        <v>80000</v>
      </c>
      <c r="I54" s="22">
        <v>80000</v>
      </c>
      <c r="J54" s="112">
        <v>80000</v>
      </c>
      <c r="K54" s="105">
        <v>60000</v>
      </c>
      <c r="L54" s="22">
        <v>60000</v>
      </c>
      <c r="M54" s="3"/>
      <c r="N54" s="3"/>
      <c r="O54" s="3"/>
      <c r="P54" s="38"/>
    </row>
    <row r="55" spans="1:17" ht="14.1" customHeight="1" x14ac:dyDescent="0.25">
      <c r="A55" s="295" t="s">
        <v>31</v>
      </c>
      <c r="B55" s="301" t="s">
        <v>32</v>
      </c>
      <c r="C55" s="3">
        <v>60000</v>
      </c>
      <c r="D55" s="3">
        <v>60000</v>
      </c>
      <c r="E55" s="3"/>
      <c r="F55" s="3"/>
      <c r="G55" s="108">
        <f>+D55-C55</f>
        <v>0</v>
      </c>
      <c r="H55" s="37">
        <v>50000</v>
      </c>
      <c r="I55" s="22">
        <v>40000</v>
      </c>
      <c r="J55" s="112">
        <v>50000</v>
      </c>
      <c r="K55" s="105">
        <v>30000</v>
      </c>
      <c r="L55" s="22">
        <v>40000</v>
      </c>
      <c r="M55" s="3"/>
      <c r="N55" s="3"/>
      <c r="O55" s="3">
        <v>43000</v>
      </c>
      <c r="P55" s="38">
        <v>49950</v>
      </c>
    </row>
    <row r="56" spans="1:17" ht="14.1" customHeight="1" x14ac:dyDescent="0.25">
      <c r="A56" s="295" t="s">
        <v>168</v>
      </c>
      <c r="B56" s="301" t="s">
        <v>32</v>
      </c>
      <c r="C56" s="3">
        <v>12000</v>
      </c>
      <c r="D56" s="3">
        <v>12000</v>
      </c>
      <c r="E56" s="3"/>
      <c r="F56" s="3"/>
      <c r="G56" s="108">
        <f>+D56-C56</f>
        <v>0</v>
      </c>
      <c r="H56" s="37"/>
      <c r="I56" s="22"/>
      <c r="J56" s="112"/>
      <c r="K56" s="105"/>
      <c r="L56" s="22"/>
      <c r="M56" s="3"/>
      <c r="N56" s="3"/>
      <c r="O56" s="3"/>
      <c r="P56" s="38"/>
    </row>
    <row r="57" spans="1:17" ht="14.1" customHeight="1" x14ac:dyDescent="0.25">
      <c r="A57" s="295" t="s">
        <v>138</v>
      </c>
      <c r="B57" s="301" t="s">
        <v>33</v>
      </c>
      <c r="C57" s="3">
        <v>48000</v>
      </c>
      <c r="D57" s="165">
        <v>48000</v>
      </c>
      <c r="E57" s="3"/>
      <c r="F57" s="3"/>
      <c r="G57" s="108">
        <f>+D57-C57</f>
        <v>0</v>
      </c>
      <c r="H57" s="37">
        <v>45000</v>
      </c>
      <c r="I57" s="22">
        <v>40000</v>
      </c>
      <c r="J57" s="112">
        <v>45000</v>
      </c>
      <c r="K57" s="105">
        <v>45000</v>
      </c>
      <c r="L57" s="22">
        <v>24375</v>
      </c>
      <c r="M57" s="3">
        <v>25000</v>
      </c>
      <c r="N57" s="3"/>
      <c r="O57" s="3"/>
      <c r="P57" s="38"/>
      <c r="Q57" s="7"/>
    </row>
    <row r="58" spans="1:17" ht="45" customHeight="1" x14ac:dyDescent="0.25">
      <c r="A58" s="295" t="s">
        <v>157</v>
      </c>
      <c r="B58" s="301" t="s">
        <v>27</v>
      </c>
      <c r="C58" s="3">
        <v>50000</v>
      </c>
      <c r="D58" s="3">
        <v>50000</v>
      </c>
      <c r="E58" s="3"/>
      <c r="F58" s="3"/>
      <c r="G58" s="108">
        <f>+D58-C58</f>
        <v>0</v>
      </c>
      <c r="H58" s="37">
        <v>40000</v>
      </c>
      <c r="I58" s="22">
        <v>35000</v>
      </c>
      <c r="J58" s="112">
        <v>33000</v>
      </c>
      <c r="K58" s="105">
        <v>24000</v>
      </c>
      <c r="L58" s="22">
        <v>23000</v>
      </c>
      <c r="M58" s="3">
        <v>23000</v>
      </c>
      <c r="N58" s="3">
        <v>23000</v>
      </c>
      <c r="O58" s="3">
        <v>22000</v>
      </c>
      <c r="P58" s="38">
        <v>22000</v>
      </c>
    </row>
    <row r="59" spans="1:17" ht="27" customHeight="1" x14ac:dyDescent="0.25">
      <c r="A59" s="35" t="s">
        <v>125</v>
      </c>
      <c r="B59" s="241" t="s">
        <v>88</v>
      </c>
      <c r="C59" s="14"/>
      <c r="D59" s="242"/>
      <c r="E59" s="272"/>
      <c r="F59" s="272"/>
      <c r="G59" s="243">
        <f>D59-C59</f>
        <v>0</v>
      </c>
      <c r="H59" s="244"/>
      <c r="I59" s="204">
        <v>0</v>
      </c>
      <c r="J59" s="132"/>
      <c r="K59" s="127"/>
      <c r="L59" s="131"/>
      <c r="M59" s="129"/>
      <c r="N59" s="129"/>
      <c r="O59" s="129"/>
      <c r="P59" s="136"/>
    </row>
    <row r="60" spans="1:17" ht="27" customHeight="1" x14ac:dyDescent="0.25">
      <c r="A60" s="293" t="s">
        <v>89</v>
      </c>
      <c r="B60" s="305" t="s">
        <v>88</v>
      </c>
      <c r="C60" s="181">
        <v>20000</v>
      </c>
      <c r="D60" s="311">
        <v>16000</v>
      </c>
      <c r="E60" s="179"/>
      <c r="F60" s="182"/>
      <c r="G60" s="73">
        <f t="shared" ref="G60:G72" si="6">D60-C60</f>
        <v>-4000</v>
      </c>
      <c r="H60" s="184">
        <v>15000</v>
      </c>
      <c r="I60" s="71">
        <v>10000</v>
      </c>
      <c r="J60" s="215">
        <v>10000</v>
      </c>
      <c r="K60" s="183"/>
      <c r="L60" s="71"/>
      <c r="M60" s="71">
        <v>25000</v>
      </c>
      <c r="N60" s="71"/>
      <c r="O60" s="71"/>
      <c r="P60" s="73"/>
      <c r="Q60" s="7"/>
    </row>
    <row r="61" spans="1:17" ht="14.1" customHeight="1" x14ac:dyDescent="0.25">
      <c r="A61" s="283" t="s">
        <v>96</v>
      </c>
      <c r="B61" s="102"/>
      <c r="C61" s="76" t="s">
        <v>98</v>
      </c>
      <c r="D61" s="69" t="s">
        <v>98</v>
      </c>
      <c r="E61" s="72" t="s">
        <v>98</v>
      </c>
      <c r="F61" s="75" t="s">
        <v>98</v>
      </c>
      <c r="G61" s="109" t="s">
        <v>98</v>
      </c>
      <c r="H61" s="120"/>
      <c r="I61" s="69"/>
      <c r="J61" s="206"/>
      <c r="K61" s="118"/>
      <c r="L61" s="20"/>
      <c r="M61" s="20">
        <v>5018</v>
      </c>
      <c r="N61" s="20"/>
      <c r="O61" s="20"/>
      <c r="P61" s="74"/>
      <c r="Q61" s="7"/>
    </row>
    <row r="62" spans="1:17" ht="14.1" customHeight="1" x14ac:dyDescent="0.25">
      <c r="A62" s="329" t="s">
        <v>175</v>
      </c>
      <c r="B62" s="330" t="s">
        <v>78</v>
      </c>
      <c r="C62" s="327">
        <v>20000</v>
      </c>
      <c r="D62" s="3">
        <v>20000</v>
      </c>
      <c r="E62" s="14"/>
      <c r="F62" s="14"/>
      <c r="G62" s="331">
        <f>D62-C62</f>
        <v>0</v>
      </c>
      <c r="H62" s="332">
        <v>8000</v>
      </c>
      <c r="I62" s="327"/>
      <c r="J62" s="333">
        <v>0</v>
      </c>
      <c r="K62" s="334">
        <v>10000</v>
      </c>
      <c r="L62" s="22"/>
      <c r="M62" s="3"/>
      <c r="N62" s="3"/>
      <c r="O62" s="3"/>
      <c r="P62" s="38">
        <v>20000</v>
      </c>
      <c r="Q62" s="7"/>
    </row>
    <row r="63" spans="1:17" ht="14.1" customHeight="1" x14ac:dyDescent="0.25">
      <c r="A63" s="295" t="s">
        <v>91</v>
      </c>
      <c r="B63" s="301" t="s">
        <v>90</v>
      </c>
      <c r="C63" s="3">
        <v>15000</v>
      </c>
      <c r="D63" s="3">
        <v>15000</v>
      </c>
      <c r="E63" s="14"/>
      <c r="F63" s="14"/>
      <c r="G63" s="108">
        <f>D63-C63</f>
        <v>0</v>
      </c>
      <c r="H63" s="37">
        <v>7000</v>
      </c>
      <c r="I63" s="22">
        <v>5000</v>
      </c>
      <c r="J63" s="112">
        <v>6000</v>
      </c>
      <c r="K63" s="239"/>
      <c r="L63" s="19"/>
      <c r="M63" s="14"/>
      <c r="N63" s="14"/>
      <c r="O63" s="14"/>
      <c r="P63" s="18"/>
      <c r="Q63" s="7"/>
    </row>
    <row r="64" spans="1:17" ht="14.1" customHeight="1" x14ac:dyDescent="0.25">
      <c r="A64" s="295" t="s">
        <v>43</v>
      </c>
      <c r="B64" s="296" t="s">
        <v>44</v>
      </c>
      <c r="C64" s="3">
        <v>10000</v>
      </c>
      <c r="D64" s="3">
        <v>7000</v>
      </c>
      <c r="E64" s="3"/>
      <c r="F64" s="3"/>
      <c r="G64" s="108">
        <f t="shared" si="6"/>
        <v>-3000</v>
      </c>
      <c r="H64" s="37">
        <v>7000</v>
      </c>
      <c r="I64" s="22">
        <v>5000</v>
      </c>
      <c r="J64" s="112">
        <v>6000</v>
      </c>
      <c r="K64" s="105">
        <v>6000</v>
      </c>
      <c r="L64" s="22"/>
      <c r="M64" s="3"/>
      <c r="N64" s="3"/>
      <c r="O64" s="3"/>
      <c r="P64" s="38"/>
      <c r="Q64" s="7"/>
    </row>
    <row r="65" spans="1:18" ht="14.1" customHeight="1" x14ac:dyDescent="0.25">
      <c r="A65" s="312" t="s">
        <v>137</v>
      </c>
      <c r="B65" s="301" t="s">
        <v>44</v>
      </c>
      <c r="C65" s="3">
        <v>10000</v>
      </c>
      <c r="D65" s="165">
        <v>7000</v>
      </c>
      <c r="E65" s="3"/>
      <c r="F65" s="3"/>
      <c r="G65" s="108">
        <f t="shared" ref="G65" si="7">D65-C65</f>
        <v>-3000</v>
      </c>
      <c r="H65" s="37">
        <v>7000</v>
      </c>
      <c r="I65" s="22">
        <v>5000</v>
      </c>
      <c r="J65" s="112">
        <v>6000</v>
      </c>
      <c r="K65" s="105">
        <v>6000</v>
      </c>
      <c r="L65" s="22"/>
      <c r="M65" s="3"/>
      <c r="N65" s="3"/>
      <c r="O65" s="3"/>
      <c r="P65" s="38"/>
      <c r="Q65" s="7"/>
    </row>
    <row r="66" spans="1:18" ht="14.1" customHeight="1" x14ac:dyDescent="0.25">
      <c r="A66" s="313" t="s">
        <v>158</v>
      </c>
      <c r="B66" s="301" t="s">
        <v>44</v>
      </c>
      <c r="C66" s="3">
        <v>10000</v>
      </c>
      <c r="D66" s="165">
        <v>7000</v>
      </c>
      <c r="E66" s="3"/>
      <c r="F66" s="3"/>
      <c r="G66" s="108">
        <f t="shared" si="6"/>
        <v>-3000</v>
      </c>
      <c r="H66" s="37">
        <v>7000</v>
      </c>
      <c r="I66" s="22">
        <v>5000</v>
      </c>
      <c r="J66" s="112"/>
      <c r="K66" s="105"/>
      <c r="L66" s="22"/>
      <c r="M66" s="3"/>
      <c r="N66" s="3"/>
      <c r="O66" s="3"/>
      <c r="P66" s="38"/>
      <c r="Q66" s="7"/>
    </row>
    <row r="67" spans="1:18" ht="30.75" customHeight="1" x14ac:dyDescent="0.25">
      <c r="A67" s="35" t="s">
        <v>99</v>
      </c>
      <c r="B67" s="240" t="s">
        <v>110</v>
      </c>
      <c r="C67" s="14"/>
      <c r="D67" s="14"/>
      <c r="E67" s="14"/>
      <c r="F67" s="14"/>
      <c r="G67" s="15">
        <f>D67-C67</f>
        <v>0</v>
      </c>
      <c r="H67" s="16">
        <v>20000</v>
      </c>
      <c r="I67" s="19">
        <v>20000</v>
      </c>
      <c r="J67" s="113">
        <v>20000</v>
      </c>
      <c r="K67" s="239"/>
      <c r="L67" s="22"/>
      <c r="M67" s="3"/>
      <c r="N67" s="3"/>
      <c r="O67" s="3"/>
      <c r="P67" s="38"/>
      <c r="Q67" s="7"/>
    </row>
    <row r="68" spans="1:18" ht="15" customHeight="1" x14ac:dyDescent="0.25">
      <c r="A68" s="35" t="s">
        <v>100</v>
      </c>
      <c r="B68" s="240" t="s">
        <v>101</v>
      </c>
      <c r="C68" s="14"/>
      <c r="D68" s="14"/>
      <c r="E68" s="14"/>
      <c r="F68" s="14"/>
      <c r="G68" s="15">
        <f>D68-C68</f>
        <v>0</v>
      </c>
      <c r="H68" s="16"/>
      <c r="I68" s="19">
        <v>10000</v>
      </c>
      <c r="J68" s="113">
        <v>20000</v>
      </c>
      <c r="K68" s="239"/>
      <c r="L68" s="19"/>
      <c r="M68" s="14"/>
      <c r="N68" s="14"/>
      <c r="O68" s="14">
        <v>24000</v>
      </c>
      <c r="P68" s="18"/>
      <c r="Q68" s="7"/>
    </row>
    <row r="69" spans="1:18" ht="15" customHeight="1" x14ac:dyDescent="0.25">
      <c r="A69" s="35" t="s">
        <v>115</v>
      </c>
      <c r="B69" s="240" t="s">
        <v>103</v>
      </c>
      <c r="C69" s="14"/>
      <c r="D69" s="14"/>
      <c r="E69" s="14"/>
      <c r="F69" s="14"/>
      <c r="G69" s="15">
        <f>D69-C69</f>
        <v>0</v>
      </c>
      <c r="H69" s="16"/>
      <c r="I69" s="19">
        <v>0</v>
      </c>
      <c r="J69" s="113"/>
      <c r="K69" s="239"/>
      <c r="L69" s="19"/>
      <c r="M69" s="14"/>
      <c r="N69" s="14"/>
      <c r="O69" s="14"/>
      <c r="P69" s="18"/>
      <c r="Q69" s="7"/>
    </row>
    <row r="70" spans="1:18" ht="39.75" customHeight="1" x14ac:dyDescent="0.25">
      <c r="A70" s="35" t="s">
        <v>117</v>
      </c>
      <c r="B70" s="240" t="s">
        <v>116</v>
      </c>
      <c r="C70" s="14"/>
      <c r="D70" s="14"/>
      <c r="E70" s="14"/>
      <c r="F70" s="14"/>
      <c r="G70" s="15">
        <f>D70-C70</f>
        <v>0</v>
      </c>
      <c r="H70" s="16"/>
      <c r="I70" s="19">
        <v>0</v>
      </c>
      <c r="J70" s="113"/>
      <c r="K70" s="239"/>
      <c r="L70" s="19"/>
      <c r="M70" s="14"/>
      <c r="N70" s="14"/>
      <c r="O70" s="14"/>
      <c r="P70" s="18"/>
      <c r="Q70" s="7"/>
    </row>
    <row r="71" spans="1:18" ht="31.5" customHeight="1" x14ac:dyDescent="0.25">
      <c r="A71" s="35" t="s">
        <v>119</v>
      </c>
      <c r="B71" s="240" t="s">
        <v>118</v>
      </c>
      <c r="C71" s="14"/>
      <c r="D71" s="14"/>
      <c r="E71" s="14"/>
      <c r="F71" s="14"/>
      <c r="G71" s="15">
        <f>D71-C71</f>
        <v>0</v>
      </c>
      <c r="H71" s="16"/>
      <c r="I71" s="19">
        <v>0</v>
      </c>
      <c r="J71" s="113"/>
      <c r="K71" s="239"/>
      <c r="L71" s="19"/>
      <c r="M71" s="14"/>
      <c r="N71" s="14"/>
      <c r="O71" s="14"/>
      <c r="P71" s="18"/>
      <c r="Q71" s="7"/>
    </row>
    <row r="72" spans="1:18" ht="14.1" customHeight="1" x14ac:dyDescent="0.25">
      <c r="A72" s="263" t="s">
        <v>42</v>
      </c>
      <c r="B72" s="264" t="s">
        <v>40</v>
      </c>
      <c r="C72" s="265"/>
      <c r="D72" s="14"/>
      <c r="E72" s="14"/>
      <c r="F72" s="14"/>
      <c r="G72" s="266">
        <f t="shared" si="6"/>
        <v>0</v>
      </c>
      <c r="H72" s="267"/>
      <c r="I72" s="265"/>
      <c r="J72" s="268"/>
      <c r="K72" s="269">
        <v>0</v>
      </c>
      <c r="L72" s="19">
        <v>0</v>
      </c>
      <c r="M72" s="14" t="s">
        <v>77</v>
      </c>
      <c r="N72" s="14"/>
      <c r="O72" s="14"/>
      <c r="P72" s="18"/>
      <c r="Q72" s="7"/>
    </row>
    <row r="73" spans="1:18" ht="27" customHeight="1" x14ac:dyDescent="0.25">
      <c r="A73" s="295" t="s">
        <v>183</v>
      </c>
      <c r="B73" s="301" t="s">
        <v>27</v>
      </c>
      <c r="C73" s="3">
        <v>10000</v>
      </c>
      <c r="D73" s="3">
        <v>10000</v>
      </c>
      <c r="E73" s="3"/>
      <c r="F73" s="3"/>
      <c r="G73" s="108">
        <f>+D73-C73</f>
        <v>0</v>
      </c>
      <c r="H73" s="37"/>
      <c r="I73" s="22"/>
      <c r="J73" s="112"/>
      <c r="K73" s="105">
        <v>3500</v>
      </c>
      <c r="L73" s="22">
        <v>3300</v>
      </c>
      <c r="M73" s="3">
        <v>4500</v>
      </c>
      <c r="N73" s="3">
        <v>4500</v>
      </c>
      <c r="O73" s="3">
        <v>4400</v>
      </c>
      <c r="P73" s="38">
        <v>4500</v>
      </c>
      <c r="Q73" s="7"/>
    </row>
    <row r="74" spans="1:18" ht="14.1" customHeight="1" x14ac:dyDescent="0.25">
      <c r="A74" s="295" t="s">
        <v>28</v>
      </c>
      <c r="B74" s="301" t="s">
        <v>29</v>
      </c>
      <c r="C74" s="3">
        <v>20000</v>
      </c>
      <c r="D74" s="3">
        <v>10000</v>
      </c>
      <c r="E74" s="3"/>
      <c r="F74" s="3"/>
      <c r="G74" s="108">
        <f>+D74-C74</f>
        <v>-10000</v>
      </c>
      <c r="H74" s="37">
        <v>8000</v>
      </c>
      <c r="I74" s="22">
        <v>5000</v>
      </c>
      <c r="J74" s="112">
        <v>5000</v>
      </c>
      <c r="K74" s="105">
        <v>5000</v>
      </c>
      <c r="L74" s="22">
        <v>5000</v>
      </c>
      <c r="M74" s="3">
        <v>5000</v>
      </c>
      <c r="N74" s="143"/>
      <c r="O74" s="3"/>
      <c r="P74" s="38"/>
      <c r="Q74" s="7"/>
    </row>
    <row r="75" spans="1:18" ht="14.1" customHeight="1" x14ac:dyDescent="0.25">
      <c r="A75" s="295" t="s">
        <v>162</v>
      </c>
      <c r="B75" s="301" t="s">
        <v>29</v>
      </c>
      <c r="C75" s="3">
        <v>20000</v>
      </c>
      <c r="D75" s="3">
        <v>0</v>
      </c>
      <c r="E75" s="3"/>
      <c r="F75" s="3"/>
      <c r="G75" s="108">
        <f>D75-C75</f>
        <v>-20000</v>
      </c>
      <c r="H75" s="37"/>
      <c r="I75" s="22"/>
      <c r="J75" s="112"/>
      <c r="K75" s="105"/>
      <c r="L75" s="22"/>
      <c r="M75" s="3"/>
      <c r="N75" s="143"/>
      <c r="O75" s="3"/>
      <c r="P75" s="38"/>
      <c r="Q75" s="7"/>
    </row>
    <row r="76" spans="1:18" ht="14.1" customHeight="1" x14ac:dyDescent="0.25">
      <c r="A76" s="35" t="s">
        <v>52</v>
      </c>
      <c r="B76" s="228" t="s">
        <v>65</v>
      </c>
      <c r="C76" s="14"/>
      <c r="D76" s="14"/>
      <c r="E76" s="14"/>
      <c r="F76" s="14"/>
      <c r="G76" s="15">
        <f>D76-C76</f>
        <v>0</v>
      </c>
      <c r="H76" s="16"/>
      <c r="I76" s="19"/>
      <c r="J76" s="113"/>
      <c r="K76" s="239"/>
      <c r="L76" s="19">
        <v>6120</v>
      </c>
      <c r="M76" s="14">
        <v>5610</v>
      </c>
      <c r="N76" s="14">
        <v>6000</v>
      </c>
      <c r="O76" s="14">
        <v>6000</v>
      </c>
      <c r="P76" s="18">
        <v>5040</v>
      </c>
      <c r="Q76" s="7"/>
    </row>
    <row r="77" spans="1:18" ht="14.1" customHeight="1" x14ac:dyDescent="0.25">
      <c r="A77" s="35" t="s">
        <v>53</v>
      </c>
      <c r="B77" s="228" t="s">
        <v>66</v>
      </c>
      <c r="C77" s="14"/>
      <c r="D77" s="14"/>
      <c r="E77" s="14"/>
      <c r="F77" s="14"/>
      <c r="G77" s="15">
        <f>D77-C77</f>
        <v>0</v>
      </c>
      <c r="H77" s="16"/>
      <c r="I77" s="113"/>
      <c r="J77" s="113"/>
      <c r="K77" s="239"/>
      <c r="L77" s="19">
        <v>6000</v>
      </c>
      <c r="M77" s="14">
        <v>6000</v>
      </c>
      <c r="N77" s="14">
        <v>6000</v>
      </c>
      <c r="O77" s="14">
        <v>6000</v>
      </c>
      <c r="P77" s="18">
        <v>6000</v>
      </c>
      <c r="Q77" s="7"/>
      <c r="R77" s="12"/>
    </row>
    <row r="78" spans="1:18" ht="14.1" customHeight="1" x14ac:dyDescent="0.25">
      <c r="A78" s="35" t="s">
        <v>54</v>
      </c>
      <c r="B78" s="241" t="s">
        <v>66</v>
      </c>
      <c r="C78" s="242"/>
      <c r="D78" s="270"/>
      <c r="E78" s="270"/>
      <c r="F78" s="270"/>
      <c r="G78" s="243">
        <f>D78-C78</f>
        <v>0</v>
      </c>
      <c r="H78" s="244"/>
      <c r="I78" s="202"/>
      <c r="J78" s="202"/>
      <c r="K78" s="245"/>
      <c r="L78" s="270">
        <v>4200</v>
      </c>
      <c r="M78" s="270">
        <v>3990</v>
      </c>
      <c r="N78" s="270">
        <v>4186</v>
      </c>
      <c r="O78" s="270">
        <v>3500</v>
      </c>
      <c r="P78" s="271">
        <v>2800</v>
      </c>
      <c r="Q78" s="7"/>
    </row>
    <row r="79" spans="1:18" ht="14.1" customHeight="1" x14ac:dyDescent="0.25">
      <c r="A79" s="295" t="s">
        <v>170</v>
      </c>
      <c r="B79" s="328" t="s">
        <v>169</v>
      </c>
      <c r="C79" s="3">
        <v>100000</v>
      </c>
      <c r="D79" s="327">
        <v>30000</v>
      </c>
      <c r="E79" s="318"/>
      <c r="F79" s="319"/>
      <c r="G79" s="320"/>
      <c r="H79" s="244"/>
      <c r="I79" s="202"/>
      <c r="J79" s="202"/>
      <c r="K79" s="245"/>
      <c r="L79" s="270"/>
      <c r="M79" s="270"/>
      <c r="N79" s="270"/>
      <c r="O79" s="270"/>
      <c r="P79" s="271"/>
      <c r="Q79" s="7"/>
    </row>
    <row r="80" spans="1:18" ht="15" customHeight="1" x14ac:dyDescent="0.25">
      <c r="A80" s="373" t="s">
        <v>161</v>
      </c>
      <c r="B80" s="4" t="s">
        <v>22</v>
      </c>
      <c r="C80" s="233">
        <f>SUM(C52:C79)</f>
        <v>810560</v>
      </c>
      <c r="D80" s="6">
        <f>SUM(D52:D79)</f>
        <v>662000</v>
      </c>
      <c r="E80" s="237">
        <f t="shared" ref="E80:F80" si="8">SUM(E52:E78)</f>
        <v>0</v>
      </c>
      <c r="F80" s="233">
        <f t="shared" si="8"/>
        <v>0</v>
      </c>
      <c r="G80" s="234">
        <f>SUM(G52:G79)</f>
        <v>-78560</v>
      </c>
      <c r="H80" s="371">
        <f>SUM(H52:H79)</f>
        <v>549000</v>
      </c>
      <c r="I80" s="369">
        <f>SUM(I52:I79)</f>
        <v>500000</v>
      </c>
      <c r="J80" s="359">
        <f>SUM(J52:J79)</f>
        <v>551000</v>
      </c>
      <c r="K80" s="367">
        <f t="shared" ref="K80:P80" si="9">+SUM(K52:K60)+SUM(K62:K79)</f>
        <v>289500</v>
      </c>
      <c r="L80" s="363">
        <f t="shared" si="9"/>
        <v>271995</v>
      </c>
      <c r="M80" s="363">
        <f t="shared" si="9"/>
        <v>198100</v>
      </c>
      <c r="N80" s="363">
        <f t="shared" si="9"/>
        <v>143686</v>
      </c>
      <c r="O80" s="363">
        <f t="shared" si="9"/>
        <v>328900</v>
      </c>
      <c r="P80" s="365">
        <f t="shared" si="9"/>
        <v>360290</v>
      </c>
    </row>
    <row r="81" spans="1:16" ht="15" customHeight="1" thickBot="1" x14ac:dyDescent="0.3">
      <c r="A81" s="374"/>
      <c r="B81" s="36" t="s">
        <v>23</v>
      </c>
      <c r="C81" s="48"/>
      <c r="D81" s="49">
        <f>800000-D80</f>
        <v>138000</v>
      </c>
      <c r="E81" s="49">
        <f>SUM(E53:E57)</f>
        <v>0</v>
      </c>
      <c r="F81" s="49">
        <f>SUM(F53:F57)</f>
        <v>0</v>
      </c>
      <c r="G81" s="50"/>
      <c r="H81" s="372"/>
      <c r="I81" s="370"/>
      <c r="J81" s="360"/>
      <c r="K81" s="368"/>
      <c r="L81" s="364"/>
      <c r="M81" s="364"/>
      <c r="N81" s="364"/>
      <c r="O81" s="364"/>
      <c r="P81" s="366"/>
    </row>
    <row r="82" spans="1:16" ht="19.899999999999999" customHeight="1" thickBot="1" x14ac:dyDescent="0.3">
      <c r="A82" s="27" t="s">
        <v>34</v>
      </c>
      <c r="B82" s="28"/>
      <c r="C82" s="28"/>
      <c r="D82" s="28"/>
      <c r="E82" s="29" t="s">
        <v>11</v>
      </c>
      <c r="F82" s="28"/>
      <c r="G82" s="28"/>
      <c r="H82" s="45"/>
      <c r="I82" s="45"/>
      <c r="J82" s="45"/>
      <c r="K82" s="45"/>
      <c r="L82" s="46"/>
      <c r="M82" s="45"/>
      <c r="N82" s="45"/>
      <c r="O82" s="45"/>
      <c r="P82" s="70"/>
    </row>
    <row r="83" spans="1:16" s="7" customFormat="1" ht="29.45" customHeight="1" x14ac:dyDescent="0.25">
      <c r="A83" s="299" t="s">
        <v>134</v>
      </c>
      <c r="B83" s="300" t="s">
        <v>15</v>
      </c>
      <c r="C83" s="66">
        <v>1000000</v>
      </c>
      <c r="D83" s="66">
        <v>440000</v>
      </c>
      <c r="E83" s="66"/>
      <c r="F83" s="66"/>
      <c r="G83" s="162">
        <f t="shared" ref="G83:G92" si="10">D83-C83</f>
        <v>-560000</v>
      </c>
      <c r="H83" s="119">
        <v>400000</v>
      </c>
      <c r="I83" s="164">
        <v>300000</v>
      </c>
      <c r="J83" s="207">
        <v>300000</v>
      </c>
      <c r="K83" s="163">
        <v>175000</v>
      </c>
      <c r="L83" s="164">
        <v>0</v>
      </c>
      <c r="M83" s="66"/>
      <c r="N83" s="66">
        <v>49000</v>
      </c>
      <c r="O83" s="66">
        <v>43000</v>
      </c>
      <c r="P83" s="67"/>
    </row>
    <row r="84" spans="1:16" s="7" customFormat="1" ht="14.1" customHeight="1" x14ac:dyDescent="0.25">
      <c r="A84" s="302" t="s">
        <v>16</v>
      </c>
      <c r="B84" s="303" t="s">
        <v>17</v>
      </c>
      <c r="C84" s="165">
        <v>260000</v>
      </c>
      <c r="D84" s="165">
        <v>200000</v>
      </c>
      <c r="E84" s="165"/>
      <c r="F84" s="165"/>
      <c r="G84" s="176">
        <f t="shared" si="10"/>
        <v>-60000</v>
      </c>
      <c r="H84" s="172">
        <v>170000</v>
      </c>
      <c r="I84" s="174">
        <v>100000</v>
      </c>
      <c r="J84" s="173">
        <v>100000</v>
      </c>
      <c r="K84" s="189">
        <v>100000</v>
      </c>
      <c r="L84" s="174">
        <v>137100</v>
      </c>
      <c r="M84" s="165">
        <v>102700</v>
      </c>
      <c r="N84" s="165">
        <v>65500</v>
      </c>
      <c r="O84" s="165">
        <v>58800</v>
      </c>
      <c r="P84" s="175">
        <v>64400</v>
      </c>
    </row>
    <row r="85" spans="1:16" s="7" customFormat="1" ht="14.1" customHeight="1" x14ac:dyDescent="0.25">
      <c r="A85" s="295" t="s">
        <v>159</v>
      </c>
      <c r="B85" s="301" t="s">
        <v>45</v>
      </c>
      <c r="C85" s="3">
        <v>350000</v>
      </c>
      <c r="D85" s="3">
        <v>150000</v>
      </c>
      <c r="E85" s="3"/>
      <c r="F85" s="3"/>
      <c r="G85" s="108">
        <f t="shared" si="10"/>
        <v>-200000</v>
      </c>
      <c r="H85" s="37">
        <v>100000</v>
      </c>
      <c r="I85" s="22">
        <v>50000</v>
      </c>
      <c r="J85" s="112">
        <v>50000</v>
      </c>
      <c r="K85" s="105">
        <v>50000</v>
      </c>
      <c r="L85" s="137"/>
      <c r="M85" s="103"/>
      <c r="N85" s="3"/>
      <c r="O85" s="3"/>
      <c r="P85" s="38"/>
    </row>
    <row r="86" spans="1:16" s="7" customFormat="1" ht="14.1" customHeight="1" x14ac:dyDescent="0.25">
      <c r="A86" s="35" t="s">
        <v>126</v>
      </c>
      <c r="B86" s="228" t="s">
        <v>35</v>
      </c>
      <c r="C86" s="14"/>
      <c r="D86" s="14"/>
      <c r="E86" s="14"/>
      <c r="F86" s="14"/>
      <c r="G86" s="15">
        <f>D86-C86</f>
        <v>0</v>
      </c>
      <c r="H86" s="16"/>
      <c r="I86" s="19">
        <v>6000</v>
      </c>
      <c r="J86" s="113"/>
      <c r="K86" s="239"/>
      <c r="L86" s="19"/>
      <c r="M86" s="14"/>
      <c r="N86" s="14"/>
      <c r="O86" s="14"/>
      <c r="P86" s="18"/>
    </row>
    <row r="87" spans="1:16" s="7" customFormat="1" ht="14.1" customHeight="1" x14ac:dyDescent="0.25">
      <c r="A87" s="35" t="s">
        <v>127</v>
      </c>
      <c r="B87" s="228" t="s">
        <v>35</v>
      </c>
      <c r="C87" s="14"/>
      <c r="D87" s="14"/>
      <c r="E87" s="14"/>
      <c r="F87" s="14"/>
      <c r="G87" s="15">
        <f t="shared" si="10"/>
        <v>0</v>
      </c>
      <c r="H87" s="16"/>
      <c r="I87" s="19">
        <v>2500</v>
      </c>
      <c r="J87" s="113"/>
      <c r="K87" s="239"/>
      <c r="L87" s="19"/>
      <c r="M87" s="14"/>
      <c r="N87" s="14">
        <v>13500</v>
      </c>
      <c r="O87" s="14">
        <v>5750</v>
      </c>
      <c r="P87" s="18">
        <v>6950</v>
      </c>
    </row>
    <row r="88" spans="1:16" s="7" customFormat="1" ht="14.1" customHeight="1" x14ac:dyDescent="0.25">
      <c r="A88" s="314" t="s">
        <v>173</v>
      </c>
      <c r="B88" s="328" t="s">
        <v>35</v>
      </c>
      <c r="C88" s="129">
        <v>38000</v>
      </c>
      <c r="D88" s="129">
        <v>38000</v>
      </c>
      <c r="E88" s="3"/>
      <c r="F88" s="3"/>
      <c r="G88" s="171">
        <f>D88-C88</f>
        <v>0</v>
      </c>
      <c r="H88" s="126">
        <v>49000</v>
      </c>
      <c r="I88" s="131">
        <v>40000</v>
      </c>
      <c r="J88" s="132">
        <v>49000</v>
      </c>
      <c r="K88" s="127">
        <v>40000</v>
      </c>
      <c r="L88" s="131">
        <v>40000</v>
      </c>
      <c r="M88" s="129">
        <v>51000</v>
      </c>
      <c r="N88" s="144"/>
      <c r="O88" s="129"/>
      <c r="P88" s="136"/>
    </row>
    <row r="89" spans="1:16" s="7" customFormat="1" ht="14.1" customHeight="1" x14ac:dyDescent="0.25">
      <c r="A89" s="304" t="s">
        <v>135</v>
      </c>
      <c r="B89" s="305" t="s">
        <v>92</v>
      </c>
      <c r="C89" s="178">
        <v>49000</v>
      </c>
      <c r="D89" s="311">
        <v>49000</v>
      </c>
      <c r="E89" s="3"/>
      <c r="F89" s="3"/>
      <c r="G89" s="73">
        <f t="shared" si="10"/>
        <v>0</v>
      </c>
      <c r="H89" s="184">
        <v>49000</v>
      </c>
      <c r="I89" s="131">
        <v>45000</v>
      </c>
      <c r="J89" s="132">
        <v>49000</v>
      </c>
      <c r="K89" s="127">
        <v>40000</v>
      </c>
      <c r="L89" s="71">
        <v>45000</v>
      </c>
      <c r="M89" s="129"/>
      <c r="N89" s="129"/>
      <c r="O89" s="129"/>
      <c r="P89" s="77"/>
    </row>
    <row r="90" spans="1:16" s="7" customFormat="1" ht="14.1" customHeight="1" x14ac:dyDescent="0.25">
      <c r="A90" s="123" t="s">
        <v>96</v>
      </c>
      <c r="B90" s="135"/>
      <c r="C90" s="124"/>
      <c r="D90" s="124"/>
      <c r="E90" s="69" t="s">
        <v>98</v>
      </c>
      <c r="F90" s="69" t="s">
        <v>98</v>
      </c>
      <c r="G90" s="125" t="s">
        <v>98</v>
      </c>
      <c r="H90" s="216"/>
      <c r="I90" s="69"/>
      <c r="J90" s="217">
        <v>1674</v>
      </c>
      <c r="K90" s="64"/>
      <c r="L90" s="128"/>
      <c r="M90" s="64"/>
      <c r="N90" s="64"/>
      <c r="O90" s="64"/>
      <c r="P90" s="130"/>
    </row>
    <row r="91" spans="1:16" s="7" customFormat="1" ht="14.1" customHeight="1" x14ac:dyDescent="0.25">
      <c r="A91" s="304" t="s">
        <v>165</v>
      </c>
      <c r="B91" s="305" t="s">
        <v>36</v>
      </c>
      <c r="C91" s="129">
        <v>50000</v>
      </c>
      <c r="D91" s="129">
        <v>50000</v>
      </c>
      <c r="E91" s="3"/>
      <c r="F91" s="3"/>
      <c r="G91" s="171">
        <f t="shared" si="10"/>
        <v>0</v>
      </c>
      <c r="H91" s="126">
        <v>50000</v>
      </c>
      <c r="I91" s="131">
        <v>40000</v>
      </c>
      <c r="J91" s="132">
        <v>40000</v>
      </c>
      <c r="K91" s="71">
        <v>40000</v>
      </c>
      <c r="L91" s="131">
        <v>45500</v>
      </c>
      <c r="M91" s="178">
        <v>45500</v>
      </c>
      <c r="N91" s="178">
        <v>45000</v>
      </c>
      <c r="O91" s="178">
        <v>45000</v>
      </c>
      <c r="P91" s="77">
        <v>49500</v>
      </c>
    </row>
    <row r="92" spans="1:16" s="7" customFormat="1" ht="14.1" customHeight="1" x14ac:dyDescent="0.25">
      <c r="A92" s="304" t="s">
        <v>160</v>
      </c>
      <c r="B92" s="305" t="s">
        <v>93</v>
      </c>
      <c r="C92" s="178">
        <v>50000</v>
      </c>
      <c r="D92" s="178">
        <v>50000</v>
      </c>
      <c r="E92" s="178"/>
      <c r="F92" s="178"/>
      <c r="G92" s="77">
        <f t="shared" si="10"/>
        <v>0</v>
      </c>
      <c r="H92" s="186">
        <v>50000</v>
      </c>
      <c r="I92" s="178">
        <v>40000</v>
      </c>
      <c r="J92" s="218">
        <v>40000</v>
      </c>
      <c r="K92" s="185">
        <v>40000</v>
      </c>
      <c r="L92" s="178">
        <v>49800</v>
      </c>
      <c r="M92" s="178">
        <v>45400</v>
      </c>
      <c r="N92" s="178">
        <v>47000</v>
      </c>
      <c r="O92" s="178">
        <v>40000</v>
      </c>
      <c r="P92" s="77">
        <v>40000</v>
      </c>
    </row>
    <row r="93" spans="1:16" s="7" customFormat="1" ht="14.1" customHeight="1" x14ac:dyDescent="0.25">
      <c r="A93" s="30" t="s">
        <v>96</v>
      </c>
      <c r="B93" s="102"/>
      <c r="C93" s="69"/>
      <c r="D93" s="69"/>
      <c r="E93" s="69" t="s">
        <v>98</v>
      </c>
      <c r="F93" s="69" t="s">
        <v>98</v>
      </c>
      <c r="G93" s="109" t="s">
        <v>98</v>
      </c>
      <c r="H93" s="120"/>
      <c r="I93" s="69"/>
      <c r="J93" s="206"/>
      <c r="K93" s="121"/>
      <c r="L93" s="64">
        <v>1295</v>
      </c>
      <c r="M93" s="64"/>
      <c r="N93" s="64"/>
      <c r="O93" s="64"/>
      <c r="P93" s="78"/>
    </row>
    <row r="94" spans="1:16" s="7" customFormat="1" ht="14.1" customHeight="1" x14ac:dyDescent="0.25">
      <c r="A94" s="246" t="s">
        <v>140</v>
      </c>
      <c r="B94" s="240" t="s">
        <v>45</v>
      </c>
      <c r="C94" s="247"/>
      <c r="D94" s="248"/>
      <c r="E94" s="249"/>
      <c r="F94" s="249"/>
      <c r="G94" s="250">
        <f t="shared" ref="G94:G101" si="11">D94-C94</f>
        <v>0</v>
      </c>
      <c r="H94" s="251"/>
      <c r="I94" s="248">
        <v>65000</v>
      </c>
      <c r="J94" s="252">
        <v>20000</v>
      </c>
      <c r="K94" s="193"/>
      <c r="L94" s="141"/>
      <c r="M94" s="141"/>
      <c r="N94" s="141"/>
      <c r="O94" s="141"/>
      <c r="P94" s="142"/>
    </row>
    <row r="95" spans="1:16" s="7" customFormat="1" ht="14.1" customHeight="1" x14ac:dyDescent="0.25">
      <c r="A95" s="295" t="s">
        <v>184</v>
      </c>
      <c r="B95" s="301" t="s">
        <v>17</v>
      </c>
      <c r="C95" s="3">
        <v>32200</v>
      </c>
      <c r="D95" s="3">
        <v>32200</v>
      </c>
      <c r="E95" s="14"/>
      <c r="F95" s="14"/>
      <c r="G95" s="331">
        <f t="shared" si="11"/>
        <v>0</v>
      </c>
      <c r="H95" s="332">
        <v>54600</v>
      </c>
      <c r="I95" s="327">
        <v>26600</v>
      </c>
      <c r="J95" s="333">
        <v>32200</v>
      </c>
      <c r="K95" s="334">
        <v>35000</v>
      </c>
      <c r="L95" s="22">
        <v>37100</v>
      </c>
      <c r="M95" s="22">
        <v>42700</v>
      </c>
      <c r="N95" s="22">
        <v>24500</v>
      </c>
      <c r="O95" s="22">
        <v>23800</v>
      </c>
      <c r="P95" s="38">
        <v>29400</v>
      </c>
    </row>
    <row r="96" spans="1:16" s="7" customFormat="1" ht="14.1" customHeight="1" x14ac:dyDescent="0.25">
      <c r="A96" s="35" t="s">
        <v>76</v>
      </c>
      <c r="B96" s="228" t="s">
        <v>19</v>
      </c>
      <c r="C96" s="143"/>
      <c r="D96" s="143"/>
      <c r="E96" s="143"/>
      <c r="F96" s="143"/>
      <c r="G96" s="15">
        <f t="shared" si="11"/>
        <v>0</v>
      </c>
      <c r="H96" s="147"/>
      <c r="I96" s="148"/>
      <c r="J96" s="187"/>
      <c r="K96" s="146"/>
      <c r="L96" s="148"/>
      <c r="M96" s="14"/>
      <c r="N96" s="14">
        <v>50000</v>
      </c>
      <c r="O96" s="14">
        <v>24000</v>
      </c>
      <c r="P96" s="18"/>
    </row>
    <row r="97" spans="1:16" s="7" customFormat="1" ht="14.1" customHeight="1" x14ac:dyDescent="0.25">
      <c r="A97" s="35" t="s">
        <v>71</v>
      </c>
      <c r="B97" s="228" t="s">
        <v>72</v>
      </c>
      <c r="C97" s="143"/>
      <c r="D97" s="143"/>
      <c r="E97" s="143"/>
      <c r="F97" s="143"/>
      <c r="G97" s="15">
        <f t="shared" si="11"/>
        <v>0</v>
      </c>
      <c r="H97" s="147"/>
      <c r="I97" s="148"/>
      <c r="J97" s="187"/>
      <c r="K97" s="146"/>
      <c r="L97" s="148"/>
      <c r="M97" s="14">
        <v>49436</v>
      </c>
      <c r="N97" s="14">
        <v>47873</v>
      </c>
      <c r="O97" s="14">
        <v>49000</v>
      </c>
      <c r="P97" s="18">
        <v>49000</v>
      </c>
    </row>
    <row r="98" spans="1:16" s="7" customFormat="1" ht="14.1" customHeight="1" x14ac:dyDescent="0.25">
      <c r="A98" s="295" t="s">
        <v>176</v>
      </c>
      <c r="B98" s="301" t="s">
        <v>93</v>
      </c>
      <c r="C98" s="3">
        <v>19600</v>
      </c>
      <c r="D98" s="3">
        <v>19600</v>
      </c>
      <c r="E98" s="14"/>
      <c r="F98" s="14"/>
      <c r="G98" s="108">
        <f>D98-C98</f>
        <v>0</v>
      </c>
      <c r="H98" s="37">
        <v>14000</v>
      </c>
      <c r="I98" s="22">
        <v>7700</v>
      </c>
      <c r="J98" s="112"/>
      <c r="K98" s="105"/>
      <c r="L98" s="22"/>
      <c r="M98" s="3"/>
      <c r="N98" s="3"/>
      <c r="O98" s="3"/>
      <c r="P98" s="38"/>
    </row>
    <row r="99" spans="1:16" s="7" customFormat="1" ht="14.1" customHeight="1" x14ac:dyDescent="0.25">
      <c r="A99" s="154" t="s">
        <v>96</v>
      </c>
      <c r="B99" s="155"/>
      <c r="C99" s="156"/>
      <c r="D99" s="156"/>
      <c r="E99" s="156"/>
      <c r="F99" s="156"/>
      <c r="G99" s="157"/>
      <c r="H99" s="159"/>
      <c r="I99" s="220">
        <v>700</v>
      </c>
      <c r="J99" s="219"/>
      <c r="K99" s="158"/>
      <c r="L99" s="160"/>
      <c r="M99" s="156"/>
      <c r="N99" s="156"/>
      <c r="O99" s="156"/>
      <c r="P99" s="161"/>
    </row>
    <row r="100" spans="1:16" s="7" customFormat="1" ht="14.1" customHeight="1" x14ac:dyDescent="0.25">
      <c r="A100" s="335" t="s">
        <v>55</v>
      </c>
      <c r="B100" s="336" t="s">
        <v>56</v>
      </c>
      <c r="C100" s="195">
        <v>42000</v>
      </c>
      <c r="D100" s="195">
        <v>42000</v>
      </c>
      <c r="E100" s="195"/>
      <c r="F100" s="195"/>
      <c r="G100" s="337">
        <f t="shared" si="11"/>
        <v>0</v>
      </c>
      <c r="H100" s="338">
        <v>51800</v>
      </c>
      <c r="I100" s="339">
        <v>28700</v>
      </c>
      <c r="J100" s="211">
        <v>25200</v>
      </c>
      <c r="K100" s="340">
        <v>25200</v>
      </c>
      <c r="L100" s="339">
        <v>25200</v>
      </c>
      <c r="M100" s="195">
        <v>23800</v>
      </c>
      <c r="N100" s="195">
        <v>30800</v>
      </c>
      <c r="O100" s="195">
        <v>32900</v>
      </c>
      <c r="P100" s="341">
        <v>30800</v>
      </c>
    </row>
    <row r="101" spans="1:16" s="7" customFormat="1" ht="14.1" customHeight="1" x14ac:dyDescent="0.25">
      <c r="A101" s="295" t="s">
        <v>177</v>
      </c>
      <c r="B101" s="301" t="s">
        <v>57</v>
      </c>
      <c r="C101" s="3">
        <v>21000</v>
      </c>
      <c r="D101" s="3">
        <v>21000</v>
      </c>
      <c r="E101" s="143"/>
      <c r="F101" s="143"/>
      <c r="G101" s="108">
        <f t="shared" si="11"/>
        <v>0</v>
      </c>
      <c r="H101" s="37"/>
      <c r="I101" s="22">
        <v>7700</v>
      </c>
      <c r="J101" s="112">
        <v>7000</v>
      </c>
      <c r="K101" s="105"/>
      <c r="L101" s="22">
        <v>16800</v>
      </c>
      <c r="M101" s="3">
        <v>15400</v>
      </c>
      <c r="N101" s="3">
        <v>18200</v>
      </c>
      <c r="O101" s="3">
        <v>15400</v>
      </c>
      <c r="P101" s="38">
        <v>17500</v>
      </c>
    </row>
    <row r="102" spans="1:16" s="7" customFormat="1" ht="14.1" customHeight="1" x14ac:dyDescent="0.25">
      <c r="A102" s="295" t="s">
        <v>172</v>
      </c>
      <c r="B102" s="328" t="s">
        <v>171</v>
      </c>
      <c r="C102" s="3">
        <v>30000</v>
      </c>
      <c r="D102" s="3">
        <v>0</v>
      </c>
      <c r="E102" s="321"/>
      <c r="F102" s="321"/>
      <c r="G102" s="322"/>
      <c r="H102" s="150"/>
      <c r="I102" s="204"/>
      <c r="J102" s="202"/>
      <c r="K102" s="239"/>
      <c r="L102" s="19"/>
      <c r="M102" s="14"/>
      <c r="N102" s="14"/>
      <c r="O102" s="14"/>
      <c r="P102" s="18"/>
    </row>
    <row r="103" spans="1:16" s="7" customFormat="1" ht="15" customHeight="1" x14ac:dyDescent="0.25">
      <c r="A103" s="375" t="s">
        <v>178</v>
      </c>
      <c r="B103" s="4" t="s">
        <v>22</v>
      </c>
      <c r="C103" s="80">
        <f>SUM(C83:C102)</f>
        <v>1941800</v>
      </c>
      <c r="D103" s="10">
        <f>SUM(D83:D102)</f>
        <v>1091800</v>
      </c>
      <c r="E103" s="10"/>
      <c r="F103" s="10"/>
      <c r="G103" s="11">
        <f>SUM(G83:G102)</f>
        <v>-820000</v>
      </c>
      <c r="H103" s="371">
        <f>SUM(H83:H102)</f>
        <v>988400</v>
      </c>
      <c r="I103" s="369">
        <f>SUM(I83:I102)</f>
        <v>759900</v>
      </c>
      <c r="J103" s="359">
        <f>SUM(J83:J102)-J90-J93</f>
        <v>712400</v>
      </c>
      <c r="K103" s="367">
        <f>+SUM(K83:K92)+SUM(K94:K102)</f>
        <v>545200</v>
      </c>
      <c r="L103" s="363">
        <f>+SUM(L83:L92)+SUM(L94:L102)</f>
        <v>396500</v>
      </c>
      <c r="M103" s="363">
        <f>+SUM(M83:M92)+SUM(M95:M102)</f>
        <v>375936</v>
      </c>
      <c r="N103" s="363">
        <f>+SUM(N83:N92)+SUM(N95:N102)</f>
        <v>391373</v>
      </c>
      <c r="O103" s="363">
        <f>+SUM(O83:O92)+SUM(O95:O102)</f>
        <v>337650</v>
      </c>
      <c r="P103" s="365">
        <f>+SUM(P83:P92)+SUM(P95:P102)</f>
        <v>287550</v>
      </c>
    </row>
    <row r="104" spans="1:16" s="7" customFormat="1" ht="15" customHeight="1" thickBot="1" x14ac:dyDescent="0.3">
      <c r="A104" s="348"/>
      <c r="B104" s="36" t="s">
        <v>23</v>
      </c>
      <c r="C104" s="81"/>
      <c r="D104" s="49">
        <f>1140000-D103</f>
        <v>48200</v>
      </c>
      <c r="E104" s="49">
        <f>SUM(E89:E92)</f>
        <v>0</v>
      </c>
      <c r="F104" s="49">
        <f>SUM(F89:F92)</f>
        <v>0</v>
      </c>
      <c r="G104" s="50"/>
      <c r="H104" s="372"/>
      <c r="I104" s="370"/>
      <c r="J104" s="360"/>
      <c r="K104" s="368"/>
      <c r="L104" s="364"/>
      <c r="M104" s="364"/>
      <c r="N104" s="364"/>
      <c r="O104" s="364"/>
      <c r="P104" s="366"/>
    </row>
    <row r="105" spans="1:16" ht="19.899999999999999" customHeight="1" thickBot="1" x14ac:dyDescent="0.3">
      <c r="A105" s="53" t="s">
        <v>60</v>
      </c>
      <c r="B105" s="54"/>
      <c r="C105" s="54"/>
      <c r="D105" s="54"/>
      <c r="E105" s="55" t="s">
        <v>11</v>
      </c>
      <c r="F105" s="54"/>
      <c r="G105" s="54"/>
      <c r="H105" s="63"/>
      <c r="I105" s="63"/>
      <c r="J105" s="63"/>
      <c r="K105" s="63"/>
      <c r="L105" s="63"/>
      <c r="M105" s="63"/>
      <c r="N105" s="63"/>
      <c r="O105" s="63"/>
      <c r="P105" s="99"/>
    </row>
    <row r="106" spans="1:16" s="7" customFormat="1" ht="27" customHeight="1" x14ac:dyDescent="0.25">
      <c r="A106" s="274" t="s">
        <v>61</v>
      </c>
      <c r="B106" s="90" t="s">
        <v>58</v>
      </c>
      <c r="C106" s="88"/>
      <c r="D106" s="88"/>
      <c r="E106" s="88"/>
      <c r="F106" s="88"/>
      <c r="G106" s="89">
        <f>D106-C106</f>
        <v>0</v>
      </c>
      <c r="H106" s="91"/>
      <c r="I106" s="140"/>
      <c r="J106" s="223">
        <f t="shared" ref="J106:J107" si="12">SUM(G106)</f>
        <v>0</v>
      </c>
      <c r="K106" s="122"/>
      <c r="L106" s="88">
        <v>10000</v>
      </c>
      <c r="M106" s="88"/>
      <c r="N106" s="88"/>
      <c r="O106" s="88"/>
      <c r="P106" s="92"/>
    </row>
    <row r="107" spans="1:16" s="7" customFormat="1" ht="14.1" customHeight="1" x14ac:dyDescent="0.25">
      <c r="A107" s="35" t="s">
        <v>62</v>
      </c>
      <c r="B107" s="228" t="s">
        <v>15</v>
      </c>
      <c r="C107" s="273"/>
      <c r="D107" s="14"/>
      <c r="E107" s="14"/>
      <c r="F107" s="14"/>
      <c r="G107" s="15">
        <f>D107-C107</f>
        <v>0</v>
      </c>
      <c r="H107" s="16"/>
      <c r="I107" s="239"/>
      <c r="J107" s="19">
        <f t="shared" si="12"/>
        <v>0</v>
      </c>
      <c r="K107" s="113"/>
      <c r="L107" s="14">
        <v>40000</v>
      </c>
      <c r="M107" s="14"/>
      <c r="N107" s="14"/>
      <c r="O107" s="14"/>
      <c r="P107" s="93"/>
    </row>
    <row r="108" spans="1:16" s="7" customFormat="1" ht="15" customHeight="1" x14ac:dyDescent="0.25">
      <c r="A108" s="347" t="s">
        <v>179</v>
      </c>
      <c r="B108" s="95" t="s">
        <v>22</v>
      </c>
      <c r="C108" s="10">
        <f>SUM(C107)</f>
        <v>0</v>
      </c>
      <c r="D108" s="10">
        <f>SUM(D106:D107)</f>
        <v>0</v>
      </c>
      <c r="E108" s="10">
        <f t="shared" ref="E108:F108" si="13">SUM(E106)</f>
        <v>0</v>
      </c>
      <c r="F108" s="10">
        <f t="shared" si="13"/>
        <v>0</v>
      </c>
      <c r="G108" s="11">
        <f t="shared" ref="G108:P108" si="14">SUM(G106:G107)</f>
        <v>0</v>
      </c>
      <c r="H108" s="222"/>
      <c r="I108" s="224"/>
      <c r="J108" s="357">
        <f>SUM(G106:G107)</f>
        <v>0</v>
      </c>
      <c r="K108" s="355">
        <f>SUM(K106:K107)</f>
        <v>0</v>
      </c>
      <c r="L108" s="353">
        <f t="shared" si="14"/>
        <v>50000</v>
      </c>
      <c r="M108" s="349">
        <f t="shared" si="14"/>
        <v>0</v>
      </c>
      <c r="N108" s="349">
        <f t="shared" si="14"/>
        <v>0</v>
      </c>
      <c r="O108" s="349">
        <f t="shared" si="14"/>
        <v>0</v>
      </c>
      <c r="P108" s="343">
        <f t="shared" si="14"/>
        <v>0</v>
      </c>
    </row>
    <row r="109" spans="1:16" s="7" customFormat="1" ht="15" customHeight="1" thickBot="1" x14ac:dyDescent="0.3">
      <c r="A109" s="348"/>
      <c r="B109" s="96" t="s">
        <v>23</v>
      </c>
      <c r="C109" s="79"/>
      <c r="D109" s="49">
        <f>30000-D108</f>
        <v>30000</v>
      </c>
      <c r="E109" s="49">
        <f>SUM(E106:E106)</f>
        <v>0</v>
      </c>
      <c r="F109" s="49">
        <f>SUM(F106:F106)</f>
        <v>0</v>
      </c>
      <c r="G109" s="50"/>
      <c r="H109" s="198"/>
      <c r="I109" s="139"/>
      <c r="J109" s="358"/>
      <c r="K109" s="356"/>
      <c r="L109" s="354">
        <f>SUM(L106:L106)</f>
        <v>10000</v>
      </c>
      <c r="M109" s="350">
        <f>SUM(M106:M106)</f>
        <v>0</v>
      </c>
      <c r="N109" s="350">
        <f>SUM(N106:N106)</f>
        <v>0</v>
      </c>
      <c r="O109" s="350">
        <f>SUM(O106:O106)</f>
        <v>0</v>
      </c>
      <c r="P109" s="344"/>
    </row>
    <row r="110" spans="1:16" s="7" customFormat="1" ht="19.899999999999999" customHeight="1" thickBot="1" x14ac:dyDescent="0.3">
      <c r="A110" s="53" t="s">
        <v>63</v>
      </c>
      <c r="B110" s="54"/>
      <c r="C110" s="54"/>
      <c r="D110" s="54"/>
      <c r="E110" s="55"/>
      <c r="F110" s="54"/>
      <c r="G110" s="54"/>
      <c r="H110" s="63"/>
      <c r="I110" s="63"/>
      <c r="J110" s="63"/>
      <c r="K110" s="63"/>
      <c r="L110" s="63"/>
      <c r="M110" s="63"/>
      <c r="N110" s="63"/>
      <c r="O110" s="63"/>
      <c r="P110" s="99"/>
    </row>
    <row r="111" spans="1:16" s="7" customFormat="1" ht="14.1" customHeight="1" x14ac:dyDescent="0.25">
      <c r="A111" s="274" t="s">
        <v>64</v>
      </c>
      <c r="B111" s="90" t="s">
        <v>59</v>
      </c>
      <c r="C111" s="88"/>
      <c r="D111" s="88"/>
      <c r="E111" s="275"/>
      <c r="F111" s="275"/>
      <c r="G111" s="89">
        <f>D111-C111</f>
        <v>0</v>
      </c>
      <c r="H111" s="91"/>
      <c r="I111" s="223"/>
      <c r="J111" s="122">
        <f t="shared" ref="J111:J114" si="15">SUM(G111)</f>
        <v>0</v>
      </c>
      <c r="K111" s="122"/>
      <c r="L111" s="88">
        <v>8658</v>
      </c>
      <c r="M111" s="94"/>
      <c r="N111" s="94"/>
      <c r="O111" s="94"/>
      <c r="P111" s="92"/>
    </row>
    <row r="112" spans="1:16" s="7" customFormat="1" ht="14.1" customHeight="1" x14ac:dyDescent="0.25">
      <c r="A112" s="35" t="s">
        <v>67</v>
      </c>
      <c r="B112" s="228" t="s">
        <v>68</v>
      </c>
      <c r="C112" s="14"/>
      <c r="D112" s="14"/>
      <c r="E112" s="276"/>
      <c r="F112" s="276"/>
      <c r="G112" s="15">
        <f>D112-C112</f>
        <v>0</v>
      </c>
      <c r="H112" s="16"/>
      <c r="I112" s="19"/>
      <c r="J112" s="113">
        <f t="shared" si="15"/>
        <v>0</v>
      </c>
      <c r="K112" s="113"/>
      <c r="L112" s="273"/>
      <c r="M112" s="276">
        <v>6524</v>
      </c>
      <c r="N112" s="17"/>
      <c r="O112" s="17"/>
      <c r="P112" s="93"/>
    </row>
    <row r="113" spans="1:16" s="7" customFormat="1" ht="14.1" customHeight="1" x14ac:dyDescent="0.25">
      <c r="A113" s="35" t="s">
        <v>69</v>
      </c>
      <c r="B113" s="228" t="s">
        <v>70</v>
      </c>
      <c r="C113" s="14"/>
      <c r="D113" s="14"/>
      <c r="E113" s="276"/>
      <c r="F113" s="276"/>
      <c r="G113" s="15">
        <f>D113-C113</f>
        <v>0</v>
      </c>
      <c r="H113" s="16"/>
      <c r="I113" s="19"/>
      <c r="J113" s="113">
        <f t="shared" si="15"/>
        <v>0</v>
      </c>
      <c r="K113" s="113"/>
      <c r="L113" s="273"/>
      <c r="M113" s="276">
        <v>7136</v>
      </c>
      <c r="N113" s="17"/>
      <c r="O113" s="17"/>
      <c r="P113" s="93"/>
    </row>
    <row r="114" spans="1:16" s="7" customFormat="1" ht="14.1" customHeight="1" x14ac:dyDescent="0.25">
      <c r="A114" s="35" t="s">
        <v>79</v>
      </c>
      <c r="B114" s="228" t="s">
        <v>80</v>
      </c>
      <c r="C114" s="14"/>
      <c r="D114" s="14"/>
      <c r="E114" s="276"/>
      <c r="F114" s="276"/>
      <c r="G114" s="15">
        <f>D114-C114</f>
        <v>0</v>
      </c>
      <c r="H114" s="16"/>
      <c r="I114" s="19"/>
      <c r="J114" s="113">
        <f t="shared" si="15"/>
        <v>0</v>
      </c>
      <c r="K114" s="113">
        <v>20000</v>
      </c>
      <c r="L114" s="273"/>
      <c r="M114" s="276"/>
      <c r="N114" s="17"/>
      <c r="O114" s="17"/>
      <c r="P114" s="93"/>
    </row>
    <row r="115" spans="1:16" s="7" customFormat="1" ht="15" customHeight="1" x14ac:dyDescent="0.25">
      <c r="A115" s="347" t="s">
        <v>180</v>
      </c>
      <c r="B115" s="97" t="s">
        <v>22</v>
      </c>
      <c r="C115" s="5">
        <f>SUM(C114)</f>
        <v>0</v>
      </c>
      <c r="D115" s="10">
        <f>SUM(D111:D114)</f>
        <v>0</v>
      </c>
      <c r="E115" s="10">
        <f t="shared" ref="E115:F115" si="16">SUM(E111)</f>
        <v>0</v>
      </c>
      <c r="F115" s="10">
        <f t="shared" si="16"/>
        <v>0</v>
      </c>
      <c r="G115" s="11">
        <f>SUM(G111:G114)</f>
        <v>0</v>
      </c>
      <c r="H115" s="222"/>
      <c r="I115" s="225"/>
      <c r="J115" s="359">
        <f>SUM(G111:G114)</f>
        <v>0</v>
      </c>
      <c r="K115" s="351">
        <f>SUM(K111:K114)</f>
        <v>20000</v>
      </c>
      <c r="L115" s="349">
        <f>SUM(L111:L114)</f>
        <v>8658</v>
      </c>
      <c r="M115" s="351">
        <f>SUM(M111:M114)</f>
        <v>13660</v>
      </c>
      <c r="N115" s="349"/>
      <c r="O115" s="349"/>
      <c r="P115" s="345"/>
    </row>
    <row r="116" spans="1:16" s="7" customFormat="1" ht="15" customHeight="1" thickBot="1" x14ac:dyDescent="0.3">
      <c r="A116" s="348"/>
      <c r="B116" s="98" t="s">
        <v>23</v>
      </c>
      <c r="C116" s="48"/>
      <c r="D116" s="49">
        <f>30000-D115</f>
        <v>30000</v>
      </c>
      <c r="E116" s="49"/>
      <c r="F116" s="49"/>
      <c r="G116" s="50"/>
      <c r="H116" s="198"/>
      <c r="I116" s="221"/>
      <c r="J116" s="360"/>
      <c r="K116" s="352"/>
      <c r="L116" s="350">
        <f>SUM(L111:L111)</f>
        <v>8658</v>
      </c>
      <c r="M116" s="352"/>
      <c r="N116" s="350"/>
      <c r="O116" s="350"/>
      <c r="P116" s="346"/>
    </row>
    <row r="117" spans="1:16" ht="19.899999999999999" customHeight="1" thickBot="1" x14ac:dyDescent="0.3">
      <c r="A117" s="82" t="s">
        <v>164</v>
      </c>
      <c r="B117" s="83"/>
      <c r="C117" s="84">
        <f>C27+C49+C80+C103+C108+C115</f>
        <v>11762889</v>
      </c>
      <c r="D117" s="84">
        <f>D27+D49+D80+D103+D108+D115</f>
        <v>8477149</v>
      </c>
      <c r="E117" s="85" t="e">
        <f>E43+E66+E101+E116+#REF!</f>
        <v>#REF!</v>
      </c>
      <c r="F117" s="84" t="e">
        <f>F43+F66+F101+F116+#REF!</f>
        <v>#REF!</v>
      </c>
      <c r="G117" s="226">
        <f>G27+G49+G80+G103+G108+G115</f>
        <v>-3185740</v>
      </c>
      <c r="H117" s="86"/>
      <c r="I117" s="84"/>
      <c r="J117" s="84">
        <f t="shared" ref="J117:P117" si="17">J27+J49+J80+J103+J108+J115</f>
        <v>7186400</v>
      </c>
      <c r="K117" s="84">
        <f t="shared" si="17"/>
        <v>6974500</v>
      </c>
      <c r="L117" s="84">
        <f t="shared" si="17"/>
        <v>6851453</v>
      </c>
      <c r="M117" s="86">
        <f t="shared" si="17"/>
        <v>6551396</v>
      </c>
      <c r="N117" s="84">
        <f t="shared" si="17"/>
        <v>5876194</v>
      </c>
      <c r="O117" s="84">
        <f t="shared" si="17"/>
        <v>5796550</v>
      </c>
      <c r="P117" s="87">
        <f t="shared" si="17"/>
        <v>5599220</v>
      </c>
    </row>
    <row r="118" spans="1:16" ht="15.75" thickTop="1" x14ac:dyDescent="0.25"/>
  </sheetData>
  <mergeCells count="57">
    <mergeCell ref="A103:A104"/>
    <mergeCell ref="M103:M104"/>
    <mergeCell ref="N103:N104"/>
    <mergeCell ref="O103:O104"/>
    <mergeCell ref="P103:P104"/>
    <mergeCell ref="L103:L104"/>
    <mergeCell ref="K103:K104"/>
    <mergeCell ref="J103:J104"/>
    <mergeCell ref="I103:I104"/>
    <mergeCell ref="H103:H104"/>
    <mergeCell ref="A49:A50"/>
    <mergeCell ref="M49:M50"/>
    <mergeCell ref="N49:N50"/>
    <mergeCell ref="O49:O50"/>
    <mergeCell ref="P49:P50"/>
    <mergeCell ref="L49:L50"/>
    <mergeCell ref="K49:K50"/>
    <mergeCell ref="J49:J50"/>
    <mergeCell ref="H49:H50"/>
    <mergeCell ref="I49:I50"/>
    <mergeCell ref="A80:A81"/>
    <mergeCell ref="M80:M81"/>
    <mergeCell ref="N80:N81"/>
    <mergeCell ref="O80:O81"/>
    <mergeCell ref="P80:P81"/>
    <mergeCell ref="L80:L81"/>
    <mergeCell ref="K80:K81"/>
    <mergeCell ref="J80:J81"/>
    <mergeCell ref="I80:I81"/>
    <mergeCell ref="H80:H81"/>
    <mergeCell ref="A1:P1"/>
    <mergeCell ref="A27:A28"/>
    <mergeCell ref="M27:M28"/>
    <mergeCell ref="N27:N28"/>
    <mergeCell ref="O27:O28"/>
    <mergeCell ref="P27:P28"/>
    <mergeCell ref="L27:L28"/>
    <mergeCell ref="K27:K28"/>
    <mergeCell ref="J27:J28"/>
    <mergeCell ref="I27:I28"/>
    <mergeCell ref="H27:H28"/>
    <mergeCell ref="P108:P109"/>
    <mergeCell ref="P115:P116"/>
    <mergeCell ref="A115:A116"/>
    <mergeCell ref="L115:L116"/>
    <mergeCell ref="M115:M116"/>
    <mergeCell ref="N115:N116"/>
    <mergeCell ref="O115:O116"/>
    <mergeCell ref="A108:A109"/>
    <mergeCell ref="L108:L109"/>
    <mergeCell ref="M108:M109"/>
    <mergeCell ref="N108:N109"/>
    <mergeCell ref="O108:O109"/>
    <mergeCell ref="K108:K109"/>
    <mergeCell ref="K115:K116"/>
    <mergeCell ref="J108:J109"/>
    <mergeCell ref="J115:J116"/>
  </mergeCells>
  <printOptions horizontalCentered="1"/>
  <pageMargins left="0.39370078740157483" right="0.39370078740157483" top="0.35433070866141736" bottom="0.35433070866141736" header="0.31496062992125984" footer="0.31496062992125984"/>
  <pageSetup paperSize="9" scale="52" fitToHeight="0" orientation="landscape" r:id="rId1"/>
  <ignoredErrors>
    <ignoredError sqref="H49" formula="1"/>
    <ignoredError sqref="I27" formulaRange="1"/>
    <ignoredError sqref="G23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List1!Názvy_tisku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jvinklerova</dc:creator>
  <cp:lastModifiedBy>mmachulkova</cp:lastModifiedBy>
  <cp:lastPrinted>2024-07-04T11:08:11Z</cp:lastPrinted>
  <dcterms:created xsi:type="dcterms:W3CDTF">2019-02-08T09:17:54Z</dcterms:created>
  <dcterms:modified xsi:type="dcterms:W3CDTF">2024-12-06T07:40:44Z</dcterms:modified>
</cp:coreProperties>
</file>